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商标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B80B7A62AB6147A2B58E16A8499C4FB6" descr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42490" y="488950"/>
          <a:ext cx="840105" cy="519430"/>
        </a:xfrm>
        <a:prstGeom prst="rect">
          <a:avLst/>
        </a:prstGeom>
      </xdr:spPr>
    </xdr:pic>
  </etc:cellImage>
  <etc:cellImage>
    <xdr:pic>
      <xdr:nvPicPr>
        <xdr:cNvPr id="3" name="ID_09540464B8244270B5C838830A51A37C" descr="Pictur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42490" y="1377950"/>
          <a:ext cx="1130300" cy="1003300"/>
        </a:xfrm>
        <a:prstGeom prst="rect">
          <a:avLst/>
        </a:prstGeom>
      </xdr:spPr>
    </xdr:pic>
  </etc:cellImage>
  <etc:cellImage>
    <xdr:pic>
      <xdr:nvPicPr>
        <xdr:cNvPr id="5" name="ID_D037E127E6BB4384A0AAAAF9E1D1F405" descr="Picture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099945" y="2571750"/>
          <a:ext cx="1130300" cy="1029335"/>
        </a:xfrm>
        <a:prstGeom prst="rect">
          <a:avLst/>
        </a:prstGeom>
      </xdr:spPr>
    </xdr:pic>
  </etc:cellImage>
  <etc:cellImage>
    <xdr:pic>
      <xdr:nvPicPr>
        <xdr:cNvPr id="6" name="ID_D375646FB59D451583074399DCC953EE" descr="Picture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142490" y="3714750"/>
          <a:ext cx="1130300" cy="1054100"/>
        </a:xfrm>
        <a:prstGeom prst="rect">
          <a:avLst/>
        </a:prstGeom>
      </xdr:spPr>
    </xdr:pic>
  </etc:cellImage>
  <etc:cellImage>
    <xdr:pic>
      <xdr:nvPicPr>
        <xdr:cNvPr id="7" name="ID_5EBBEA685F3A4D12B4C2D92301667321" descr="Picture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142490" y="4959350"/>
          <a:ext cx="833755" cy="657860"/>
        </a:xfrm>
        <a:prstGeom prst="rect">
          <a:avLst/>
        </a:prstGeom>
      </xdr:spPr>
    </xdr:pic>
  </etc:cellImage>
  <etc:cellImage>
    <xdr:pic>
      <xdr:nvPicPr>
        <xdr:cNvPr id="8" name="ID_26285A0020D7471CA4F84B0D7A85B4ED" descr="Picture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142490" y="6127750"/>
          <a:ext cx="1130300" cy="421005"/>
        </a:xfrm>
        <a:prstGeom prst="rect">
          <a:avLst/>
        </a:prstGeom>
      </xdr:spPr>
    </xdr:pic>
  </etc:cellImage>
  <etc:cellImage>
    <xdr:pic>
      <xdr:nvPicPr>
        <xdr:cNvPr id="9" name="ID_CFE7D56C5852437C9156A7CC18CE6A0E" descr="Picture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142490" y="6685915"/>
          <a:ext cx="1130300" cy="1199515"/>
        </a:xfrm>
        <a:prstGeom prst="rect">
          <a:avLst/>
        </a:prstGeom>
      </xdr:spPr>
    </xdr:pic>
  </etc:cellImage>
  <etc:cellImage>
    <xdr:pic>
      <xdr:nvPicPr>
        <xdr:cNvPr id="10" name="ID_6B307BB342AD4B69A589B23DAE63FD7A" descr="Picture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142490" y="8045450"/>
          <a:ext cx="1130300" cy="1028700"/>
        </a:xfrm>
        <a:prstGeom prst="rect">
          <a:avLst/>
        </a:prstGeom>
      </xdr:spPr>
    </xdr:pic>
  </etc:cellImage>
  <etc:cellImage>
    <xdr:pic>
      <xdr:nvPicPr>
        <xdr:cNvPr id="11" name="ID_3CE50FEE1C764DB8A306E73096AB1A3D" descr="Picture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2142490" y="9264650"/>
          <a:ext cx="1130300" cy="977900"/>
        </a:xfrm>
        <a:prstGeom prst="rect">
          <a:avLst/>
        </a:prstGeom>
      </xdr:spPr>
    </xdr:pic>
  </etc:cellImage>
  <etc:cellImage>
    <xdr:pic>
      <xdr:nvPicPr>
        <xdr:cNvPr id="12" name="ID_23E4859C80784AE2944B3CEDFD76F0EA" descr="Picture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2142490" y="10433050"/>
          <a:ext cx="1130300" cy="869950"/>
        </a:xfrm>
        <a:prstGeom prst="rect">
          <a:avLst/>
        </a:prstGeom>
      </xdr:spPr>
    </xdr:pic>
  </etc:cellImage>
  <etc:cellImage>
    <xdr:pic>
      <xdr:nvPicPr>
        <xdr:cNvPr id="13" name="ID_CB926D3BFC8C4907AFFADB617714159E" descr="Picture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2142490" y="11397615"/>
          <a:ext cx="1130300" cy="902970"/>
        </a:xfrm>
        <a:prstGeom prst="rect">
          <a:avLst/>
        </a:prstGeom>
      </xdr:spPr>
    </xdr:pic>
  </etc:cellImage>
  <etc:cellImage>
    <xdr:pic>
      <xdr:nvPicPr>
        <xdr:cNvPr id="14" name="ID_4AC680781842481BBA54A9DB90BCBE1F" descr="Picture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2142490" y="12363450"/>
          <a:ext cx="1130300" cy="368300"/>
        </a:xfrm>
        <a:prstGeom prst="rect">
          <a:avLst/>
        </a:prstGeom>
      </xdr:spPr>
    </xdr:pic>
  </etc:cellImage>
  <etc:cellImage>
    <xdr:pic>
      <xdr:nvPicPr>
        <xdr:cNvPr id="41" name="ID_1FAED0CD95FE4035A5075B313158AD10" descr="Picture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2131695" y="12910820"/>
          <a:ext cx="1130300" cy="368300"/>
        </a:xfrm>
        <a:prstGeom prst="rect">
          <a:avLst/>
        </a:prstGeom>
      </xdr:spPr>
    </xdr:pic>
  </etc:cellImage>
  <etc:cellImage>
    <xdr:pic>
      <xdr:nvPicPr>
        <xdr:cNvPr id="15" name="ID_B0CF35D78044475E8D4A933D18E51B8B" descr="Picture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2142490" y="13481050"/>
          <a:ext cx="1130300" cy="850900"/>
        </a:xfrm>
        <a:prstGeom prst="rect">
          <a:avLst/>
        </a:prstGeom>
      </xdr:spPr>
    </xdr:pic>
  </etc:cellImage>
  <etc:cellImage>
    <xdr:pic>
      <xdr:nvPicPr>
        <xdr:cNvPr id="16" name="ID_33E732171EC04D6EBCFC7732C3EEBAD7" descr="Picture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2142490" y="14871065"/>
          <a:ext cx="1287780" cy="1028700"/>
        </a:xfrm>
        <a:prstGeom prst="rect">
          <a:avLst/>
        </a:prstGeom>
      </xdr:spPr>
    </xdr:pic>
  </etc:cellImage>
  <etc:cellImage>
    <xdr:pic>
      <xdr:nvPicPr>
        <xdr:cNvPr id="17" name="ID_17AA8C31460B44B0AD705C37930656FC" descr="Picture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2142490" y="15957550"/>
          <a:ext cx="972185" cy="861060"/>
        </a:xfrm>
        <a:prstGeom prst="rect">
          <a:avLst/>
        </a:prstGeom>
      </xdr:spPr>
    </xdr:pic>
  </etc:cellImage>
  <etc:cellImage>
    <xdr:pic>
      <xdr:nvPicPr>
        <xdr:cNvPr id="18" name="ID_DBFD15C996EF4E65B217E5A64B85D3A7" descr="Picture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2142490" y="16731615"/>
          <a:ext cx="823595" cy="425450"/>
        </a:xfrm>
        <a:prstGeom prst="rect">
          <a:avLst/>
        </a:prstGeom>
      </xdr:spPr>
    </xdr:pic>
  </etc:cellImage>
  <etc:cellImage>
    <xdr:pic>
      <xdr:nvPicPr>
        <xdr:cNvPr id="19" name="ID_064028B9FE964BDA8EDD2298A2A308EA" descr="Picture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2142490" y="17675860"/>
          <a:ext cx="939800" cy="849630"/>
        </a:xfrm>
        <a:prstGeom prst="rect">
          <a:avLst/>
        </a:prstGeom>
      </xdr:spPr>
    </xdr:pic>
  </etc:cellImage>
  <etc:cellImage>
    <xdr:pic>
      <xdr:nvPicPr>
        <xdr:cNvPr id="20" name="ID_5577F3D4B55546E7B6245B685BF8C8B9" descr="Picture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2142490" y="18281650"/>
          <a:ext cx="1130300" cy="1199515"/>
        </a:xfrm>
        <a:prstGeom prst="rect">
          <a:avLst/>
        </a:prstGeom>
      </xdr:spPr>
    </xdr:pic>
  </etc:cellImage>
  <etc:cellImage>
    <xdr:pic>
      <xdr:nvPicPr>
        <xdr:cNvPr id="21" name="ID_2E90EAB105CE4072B30A07A86DC99817" descr="Picture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2142490" y="19639915"/>
          <a:ext cx="1130300" cy="533400"/>
        </a:xfrm>
        <a:prstGeom prst="rect">
          <a:avLst/>
        </a:prstGeom>
      </xdr:spPr>
    </xdr:pic>
  </etc:cellImage>
  <etc:cellImage>
    <xdr:pic>
      <xdr:nvPicPr>
        <xdr:cNvPr id="22" name="ID_B35CA8039FFB4DA2A7AB74A8F9E73CF6" descr="Picture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2142490" y="20224750"/>
          <a:ext cx="1130300" cy="1108710"/>
        </a:xfrm>
        <a:prstGeom prst="rect">
          <a:avLst/>
        </a:prstGeom>
      </xdr:spPr>
    </xdr:pic>
  </etc:cellImage>
  <etc:cellImage>
    <xdr:pic>
      <xdr:nvPicPr>
        <xdr:cNvPr id="23" name="ID_3EA5E63EF3DA4938A7AB27712C1803DF" descr="Picture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2142490" y="22547580"/>
          <a:ext cx="1029335" cy="680085"/>
        </a:xfrm>
        <a:prstGeom prst="rect">
          <a:avLst/>
        </a:prstGeom>
      </xdr:spPr>
    </xdr:pic>
  </etc:cellImage>
  <etc:cellImage>
    <xdr:pic>
      <xdr:nvPicPr>
        <xdr:cNvPr id="24" name="ID_E336AB8484F9492483B15C05A3EBCA0F" descr="Picture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2142490" y="23323550"/>
          <a:ext cx="1130300" cy="1062355"/>
        </a:xfrm>
        <a:prstGeom prst="rect">
          <a:avLst/>
        </a:prstGeom>
      </xdr:spPr>
    </xdr:pic>
  </etc:cellImage>
  <etc:cellImage>
    <xdr:pic>
      <xdr:nvPicPr>
        <xdr:cNvPr id="25" name="ID_1395965B6745443DA98493E5BDDD8925" descr="Picture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2142490" y="24288750"/>
          <a:ext cx="1130300" cy="808990"/>
        </a:xfrm>
        <a:prstGeom prst="rect">
          <a:avLst/>
        </a:prstGeom>
      </xdr:spPr>
    </xdr:pic>
  </etc:cellImage>
  <etc:cellImage>
    <xdr:pic>
      <xdr:nvPicPr>
        <xdr:cNvPr id="26" name="ID_6C33FE453BC241279B6113A19AEA2906" descr="Picture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2142490" y="25112980"/>
          <a:ext cx="1130300" cy="1003300"/>
        </a:xfrm>
        <a:prstGeom prst="rect">
          <a:avLst/>
        </a:prstGeom>
      </xdr:spPr>
    </xdr:pic>
  </etc:cellImage>
  <etc:cellImage>
    <xdr:pic>
      <xdr:nvPicPr>
        <xdr:cNvPr id="27" name="ID_86FC7E6842104F2FA8B6873C6E4D8460" descr="Picture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2142490" y="26257250"/>
          <a:ext cx="1130300" cy="736600"/>
        </a:xfrm>
        <a:prstGeom prst="rect">
          <a:avLst/>
        </a:prstGeom>
      </xdr:spPr>
    </xdr:pic>
  </etc:cellImage>
  <etc:cellImage>
    <xdr:pic>
      <xdr:nvPicPr>
        <xdr:cNvPr id="28" name="ID_775D662C57284A67880EE90C636D1C60" descr="Picture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2142490" y="27184350"/>
          <a:ext cx="1130300" cy="584200"/>
        </a:xfrm>
        <a:prstGeom prst="rect">
          <a:avLst/>
        </a:prstGeom>
      </xdr:spPr>
    </xdr:pic>
  </etc:cellImage>
  <etc:cellImage>
    <xdr:pic>
      <xdr:nvPicPr>
        <xdr:cNvPr id="29" name="ID_B54E75F8BE4640CA9CB68122DBE4562A" descr="Picture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2142490" y="27959050"/>
          <a:ext cx="1235710" cy="977900"/>
        </a:xfrm>
        <a:prstGeom prst="rect">
          <a:avLst/>
        </a:prstGeom>
      </xdr:spPr>
    </xdr:pic>
  </etc:cellImage>
  <etc:cellImage>
    <xdr:pic>
      <xdr:nvPicPr>
        <xdr:cNvPr id="30" name="ID_29635DDE3E7A4B55ADF742AEE0B47250" descr="Picture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2142490" y="29126815"/>
          <a:ext cx="1130300" cy="1062355"/>
        </a:xfrm>
        <a:prstGeom prst="rect">
          <a:avLst/>
        </a:prstGeom>
      </xdr:spPr>
    </xdr:pic>
  </etc:cellImage>
  <etc:cellImage>
    <xdr:pic>
      <xdr:nvPicPr>
        <xdr:cNvPr id="31" name="ID_5F1FF7B56B694CB8A8CD9ADAEC557D9D" descr="Picture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2142490" y="30486350"/>
          <a:ext cx="1130300" cy="774700"/>
        </a:xfrm>
        <a:prstGeom prst="rect">
          <a:avLst/>
        </a:prstGeom>
      </xdr:spPr>
    </xdr:pic>
  </etc:cellImage>
  <etc:cellImage>
    <xdr:pic>
      <xdr:nvPicPr>
        <xdr:cNvPr id="32" name="ID_E699E3CC54AA4F7D95805C7672747DF8" descr="Picture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2142490" y="31450915"/>
          <a:ext cx="1130300" cy="612775"/>
        </a:xfrm>
        <a:prstGeom prst="rect">
          <a:avLst/>
        </a:prstGeom>
      </xdr:spPr>
    </xdr:pic>
  </etc:cellImage>
  <etc:cellImage>
    <xdr:pic>
      <xdr:nvPicPr>
        <xdr:cNvPr id="33" name="ID_3733093EC7424472848945F8A7817D25" descr="Picture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2142490" y="32148780"/>
          <a:ext cx="1130300" cy="988695"/>
        </a:xfrm>
        <a:prstGeom prst="rect">
          <a:avLst/>
        </a:prstGeom>
      </xdr:spPr>
    </xdr:pic>
  </etc:cellImage>
  <etc:cellImage>
    <xdr:pic>
      <xdr:nvPicPr>
        <xdr:cNvPr id="34" name="ID_F77CC9860D8345219EB3250746DE7120" descr="Picture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2142490" y="33307020"/>
          <a:ext cx="1130300" cy="990600"/>
        </a:xfrm>
        <a:prstGeom prst="rect">
          <a:avLst/>
        </a:prstGeom>
      </xdr:spPr>
    </xdr:pic>
  </etc:cellImage>
  <etc:cellImage>
    <xdr:pic>
      <xdr:nvPicPr>
        <xdr:cNvPr id="35" name="ID_15AA0CB824C8410D9D7F39F1549A01EA" descr="Picture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2142490" y="34105850"/>
          <a:ext cx="1130300" cy="774700"/>
        </a:xfrm>
        <a:prstGeom prst="rect">
          <a:avLst/>
        </a:prstGeom>
      </xdr:spPr>
    </xdr:pic>
  </etc:cellImage>
  <etc:cellImage>
    <xdr:pic>
      <xdr:nvPicPr>
        <xdr:cNvPr id="36" name="ID_E18AF815215D464CB7C531CF4008C56C" descr="Picture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2142490" y="35068510"/>
          <a:ext cx="1255395" cy="513080"/>
        </a:xfrm>
        <a:prstGeom prst="rect">
          <a:avLst/>
        </a:prstGeom>
      </xdr:spPr>
    </xdr:pic>
  </etc:cellImage>
  <etc:cellImage>
    <xdr:pic>
      <xdr:nvPicPr>
        <xdr:cNvPr id="37" name="ID_9B767A8783F64778B8DD7BACA42CC153" descr="Picture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2142490" y="36239450"/>
          <a:ext cx="1322705" cy="1150620"/>
        </a:xfrm>
        <a:prstGeom prst="rect">
          <a:avLst/>
        </a:prstGeom>
      </xdr:spPr>
    </xdr:pic>
  </etc:cellImage>
  <etc:cellImage>
    <xdr:pic>
      <xdr:nvPicPr>
        <xdr:cNvPr id="39" name="ID_3A0883ED45F9416099644BE5D52228D6" descr="Picture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2142490" y="37407850"/>
          <a:ext cx="1130300" cy="335280"/>
        </a:xfrm>
        <a:prstGeom prst="rect">
          <a:avLst/>
        </a:prstGeom>
      </xdr:spPr>
    </xdr:pic>
  </etc:cellImage>
  <etc:cellImage>
    <xdr:pic>
      <xdr:nvPicPr>
        <xdr:cNvPr id="40" name="ID_DA963123684748F6A0A38DEE0339F3D9" descr="Picture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2142490" y="38766750"/>
          <a:ext cx="1130300" cy="1193800"/>
        </a:xfrm>
        <a:prstGeom prst="rect">
          <a:avLst/>
        </a:prstGeom>
      </xdr:spPr>
    </xdr:pic>
  </etc:cellImage>
  <etc:cellImage>
    <xdr:pic>
      <xdr:nvPicPr>
        <xdr:cNvPr id="42" name="ID_39EC13C47B794328B586952B9AE40C25" descr="Picture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2142490" y="40151050"/>
          <a:ext cx="1130300" cy="101155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<sst xmlns="http://schemas.openxmlformats.org/spreadsheetml/2006/main" count="605" uniqueCount="377">
  <si>
    <t>安庆市商标保护名录数据库</t>
  </si>
  <si>
    <t>序号</t>
  </si>
  <si>
    <t>注册国家</t>
  </si>
  <si>
    <t>商标类型</t>
  </si>
  <si>
    <t>商标名称</t>
  </si>
  <si>
    <t>商标图样</t>
  </si>
  <si>
    <t>类别</t>
  </si>
  <si>
    <t>申请号</t>
  </si>
  <si>
    <t>申请人（中文）</t>
  </si>
  <si>
    <t>地址（中文）</t>
  </si>
  <si>
    <t>申请日期</t>
  </si>
  <si>
    <t>注册公告日期</t>
  </si>
  <si>
    <t>注册日期</t>
  </si>
  <si>
    <t>专用权起始日</t>
  </si>
  <si>
    <t>专用权截止日</t>
  </si>
  <si>
    <t>申请群组</t>
  </si>
  <si>
    <t>有效商品项目</t>
  </si>
  <si>
    <t>法律状态</t>
  </si>
  <si>
    <t>商标流程</t>
  </si>
  <si>
    <t>被无效商品项目</t>
  </si>
  <si>
    <t>是否已沟通主营业务、
保护范围拓展等</t>
  </si>
  <si>
    <t>目前商标保护
遇到的问题</t>
  </si>
  <si>
    <t>中国</t>
  </si>
  <si>
    <t>普通商标</t>
  </si>
  <si>
    <t>LING HU</t>
  </si>
  <si>
    <t>安徽菱湖漆股份有限公司</t>
  </si>
  <si>
    <t>安徽省安庆市大观经济开发区环保涂料产业园樟冲路9号</t>
  </si>
  <si>
    <t>1993-06-07</t>
  </si>
  <si>
    <t>1994-11-14</t>
  </si>
  <si>
    <t>2024-11-14</t>
  </si>
  <si>
    <t>2034-11-13</t>
  </si>
  <si>
    <t>0205</t>
  </si>
  <si>
    <t>0205 油漆</t>
  </si>
  <si>
    <t>已注册</t>
  </si>
  <si>
    <t>续展程序</t>
  </si>
  <si>
    <t>/</t>
  </si>
  <si>
    <t>证明商标
（地理标志）</t>
  </si>
  <si>
    <t>怀宁贡糕</t>
  </si>
  <si>
    <t>怀宁县贡糕贡面协会</t>
  </si>
  <si>
    <t>安徽省安庆市怀宁县顶雪食品公司办公楼</t>
  </si>
  <si>
    <t>2013-11-12</t>
  </si>
  <si>
    <t>2014-06-20</t>
  </si>
  <si>
    <t>2014-06-21</t>
  </si>
  <si>
    <t>2024-06-21</t>
  </si>
  <si>
    <t>2034-06-20</t>
  </si>
  <si>
    <t>3006</t>
  </si>
  <si>
    <t>3006 糕点</t>
  </si>
  <si>
    <t>福满天;F</t>
  </si>
  <si>
    <t>安徽中天石化股份有限公司</t>
  </si>
  <si>
    <t>安徽省宿松经济开发区</t>
  </si>
  <si>
    <t>2006-08-14</t>
  </si>
  <si>
    <t>2009-10-13</t>
  </si>
  <si>
    <t>2009-10-14</t>
  </si>
  <si>
    <t>2019-10-14</t>
  </si>
  <si>
    <t>2029-10-13</t>
  </si>
  <si>
    <t>0401;0402</t>
  </si>
  <si>
    <t>0401 传动带油脂;0401 润湿油;0401 润滑剂;0401 润滑油;0401 润滑脂;0402 挥发性混合燃料;0402 柴油;0402 汽油;0402 汽车燃料;0402 燃料</t>
  </si>
  <si>
    <t>质权登记</t>
  </si>
  <si>
    <t>岳西翠兰</t>
  </si>
  <si>
    <t>岳西县茶业协会</t>
  </si>
  <si>
    <t>安徽省岳西县农业大厦</t>
  </si>
  <si>
    <t>2006-09-01</t>
  </si>
  <si>
    <t>2008-04-20</t>
  </si>
  <si>
    <t>2008-04-21</t>
  </si>
  <si>
    <t>2018-04-21</t>
  </si>
  <si>
    <t>2028-04-20</t>
  </si>
  <si>
    <t>3002</t>
  </si>
  <si>
    <t>3002 茶叶</t>
  </si>
  <si>
    <t>安耐吉</t>
  </si>
  <si>
    <t>安徽泽升科技股份有限公司</t>
  </si>
  <si>
    <t>安徽省安庆市大观区高新技术开发区纬三路88号</t>
  </si>
  <si>
    <t>2008-10-15</t>
  </si>
  <si>
    <t>2010-07-27</t>
  </si>
  <si>
    <t>2010-07-28</t>
  </si>
  <si>
    <t>2020-07-28</t>
  </si>
  <si>
    <t>2030-07-27</t>
  </si>
  <si>
    <t>0102;0104;0106</t>
  </si>
  <si>
    <t>0102 (1)酸;0102 (12)酮;0102 (14)甘油酯;0102 (14)酯;0102 (16)纤维素;0102 (2)碱;0102 (6)醋酸盐(化学品);0102 (7)苯衍生物;0104 (19)催化剂;0106 化学试剂(非医用或兽医用)</t>
  </si>
  <si>
    <t>变更名址</t>
  </si>
  <si>
    <t>怀宁蓝莓</t>
  </si>
  <si>
    <t>怀宁县蓝莓产业发展服务中心</t>
  </si>
  <si>
    <t>安徽省安庆市怀宁县高河镇振宁路229号</t>
  </si>
  <si>
    <t>2017-12-29</t>
  </si>
  <si>
    <t>2019-07-27</t>
  </si>
  <si>
    <t>2019-07-28</t>
  </si>
  <si>
    <t>2029-07-27</t>
  </si>
  <si>
    <t>3105</t>
  </si>
  <si>
    <t>3105 蓝莓(新鲜水果)</t>
  </si>
  <si>
    <t>许可备案</t>
  </si>
  <si>
    <t>痘姆古陶</t>
  </si>
  <si>
    <t>潜山市天柱陶瓷有限公司</t>
  </si>
  <si>
    <t>安徽省潜山市痘姆乡</t>
  </si>
  <si>
    <t>2013-08-22</t>
  </si>
  <si>
    <t>2015-01-13</t>
  </si>
  <si>
    <t>2015-01-14</t>
  </si>
  <si>
    <t>2025-01-14</t>
  </si>
  <si>
    <t>2035-01-13</t>
  </si>
  <si>
    <t>2103;2105;2106;2114</t>
  </si>
  <si>
    <t>2103 仿瓷器;2103 家庭用陶瓷制品;2103 日用陶器(包括盆、碗、盘、缸、坛、罐、砂锅、壶、炻器餐具);2103 瓷器;2103 耐酸耐碱陶瓷器;2103 锡釉陶器;2103 陶器;2105 茶叶罐;2106 (1)花盆;2114 (2)水缸(室内水族池)</t>
  </si>
  <si>
    <t>麦陇香</t>
  </si>
  <si>
    <t>安庆麦陇香食品股份有限公司</t>
  </si>
  <si>
    <t>安徽省安庆市迎江区人民路48号</t>
  </si>
  <si>
    <t>1980-04-01</t>
  </si>
  <si>
    <t>2023-03-01</t>
  </si>
  <si>
    <t>2033-02-28</t>
  </si>
  <si>
    <t>余良卿号</t>
  </si>
  <si>
    <t>安徽安科余良卿药业有限公司</t>
  </si>
  <si>
    <t>安徽省安庆市开发区迎宾路333号</t>
  </si>
  <si>
    <t>2001-12-24</t>
  </si>
  <si>
    <t>2003-02-28</t>
  </si>
  <si>
    <t>2023-02-28</t>
  </si>
  <si>
    <t>2033-02-27</t>
  </si>
  <si>
    <t>0501;0506</t>
  </si>
  <si>
    <t>0501 (1)中药成药;0501 (1)人用药;0501 (1)片剂;0501 (1)膏剂;0501 (1)酊剂;0501 油剂(风湿油.清凉油.伤风油);0501 胶囊剂;0501 药用冲剂;0501 药用口服液;0506 创可贴</t>
  </si>
  <si>
    <t>胡玉美</t>
  </si>
  <si>
    <t>安庆市胡玉美酿造食品有限责任公司</t>
  </si>
  <si>
    <t>安徽省安庆市黄土坑东路57号</t>
  </si>
  <si>
    <t>2018-12-05</t>
  </si>
  <si>
    <t>2019-09-27</t>
  </si>
  <si>
    <t>2019-09-28</t>
  </si>
  <si>
    <t>2029-09-27</t>
  </si>
  <si>
    <t>3016</t>
  </si>
  <si>
    <t>3016 味精;3016 料酒;3016 番茄调味酱;3016 番茄酱(调味品);3016 蚝油;3016 豆酱(调味品);3016 豉油;3016 酸辣泡菜(调味品);3016 鸡精(调味品)</t>
  </si>
  <si>
    <t>注册公告</t>
  </si>
  <si>
    <t>2020-05-12</t>
  </si>
  <si>
    <t>2020-12-27</t>
  </si>
  <si>
    <t>2020-12-28</t>
  </si>
  <si>
    <t>2030-12-27</t>
  </si>
  <si>
    <t>2901;2902;2903;2904;2905;2906;2908</t>
  </si>
  <si>
    <t>2901 火腿;2902 (2)虾酱;2903 水果罐头;2903 鱼罐头;2904 (1)果酱;2904 (1)腌制水果;2905 姜酱;2905 榨菜;2906 蛋;2908 食用芝麻油</t>
  </si>
  <si>
    <t>潜山王河舒席</t>
  </si>
  <si>
    <t>潜山县王河舒席竹业协会</t>
  </si>
  <si>
    <t>安徽省安庆市潜山县王河镇薛家岗村村部</t>
  </si>
  <si>
    <t>2017-01-06</t>
  </si>
  <si>
    <t>2018-09-20</t>
  </si>
  <si>
    <t>2018-09-21</t>
  </si>
  <si>
    <t>2028-09-20</t>
  </si>
  <si>
    <t>2702</t>
  </si>
  <si>
    <t>2702 席</t>
  </si>
  <si>
    <t>桐城小花</t>
  </si>
  <si>
    <t>桐城市茶叶发展中心</t>
  </si>
  <si>
    <t>安徽省桐城市龙眠东路175号(市农委内)</t>
  </si>
  <si>
    <t>2012-02-13</t>
  </si>
  <si>
    <t>2015-06-06</t>
  </si>
  <si>
    <t>2013-03-21</t>
  </si>
  <si>
    <t>2023-03-21</t>
  </si>
  <si>
    <t>2033-03-20</t>
  </si>
  <si>
    <t>3002 (1)茶</t>
  </si>
  <si>
    <t>百年翡冷翠 FEI LENG CUI TEA</t>
  </si>
  <si>
    <t>安徽翠兰投资发展有限公司</t>
  </si>
  <si>
    <t>安徽省安庆市岳西县天堂镇天仙河路金翠兰广场2号楼</t>
  </si>
  <si>
    <t>2014-06-09</t>
  </si>
  <si>
    <t>2016-05-27</t>
  </si>
  <si>
    <t>2016-05-28</t>
  </si>
  <si>
    <t>2026-05-28</t>
  </si>
  <si>
    <t>2036-05-27</t>
  </si>
  <si>
    <t>3002 (1)用作茶叶代用品的花或叶;3002 (1)茶</t>
  </si>
  <si>
    <t>绿月牌 绿 LY</t>
  </si>
  <si>
    <t>安徽绿月茶业股份有限公司</t>
  </si>
  <si>
    <t>安徽省岳西县菖蒲镇菖蒲街</t>
  </si>
  <si>
    <t>2018-01-26</t>
  </si>
  <si>
    <t>2019-04-06</t>
  </si>
  <si>
    <t>2019-04-07</t>
  </si>
  <si>
    <t>2029-04-06</t>
  </si>
  <si>
    <t>3002;3007;3010;3019</t>
  </si>
  <si>
    <t>3002 (1)茶;3007 年糕;3010 锅巴;3019 (3)食用预制谷蛋白</t>
  </si>
  <si>
    <t>杨歌头</t>
  </si>
  <si>
    <t>桐城市云上杨头有机茶业有限公司</t>
  </si>
  <si>
    <t>安徽省安庆市桐城市黄甲镇杨头村分岭组34号</t>
  </si>
  <si>
    <t>2023-10-26</t>
  </si>
  <si>
    <t>2024-04-20</t>
  </si>
  <si>
    <t>2024-04-21</t>
  </si>
  <si>
    <t>2034-04-20</t>
  </si>
  <si>
    <t>3002 乌龙茶;3002 白茶;3002 红茶;3002 绿茶;3002 花茶;3002 茶;3002 茶饮料;3002 调味茶;3002 黄茶;3002 黑茶</t>
  </si>
  <si>
    <t>桐辛</t>
  </si>
  <si>
    <t>桐城市启根家庭农场有限公司</t>
  </si>
  <si>
    <t>安徽省安庆市桐城市唐湾镇唐湾村二姑尖林场01号</t>
  </si>
  <si>
    <t>2022-06-24</t>
  </si>
  <si>
    <t>2023-02-13</t>
  </si>
  <si>
    <t>2023-02-14</t>
  </si>
  <si>
    <t>2033-02-13</t>
  </si>
  <si>
    <t>3002;3005;3006;3007;3008;3009;3010;3012</t>
  </si>
  <si>
    <t>3002 茶;3002 茶饮料;3005 蜂蜜;3006 糕点;3007 饺子;3008 米;3009 面条;3010 锅巴;3012 食用淀粉</t>
  </si>
  <si>
    <t>柏兆记</t>
  </si>
  <si>
    <t>安庆市柏兆记工贸实业发展有限公司</t>
  </si>
  <si>
    <t>安徽省安庆市菱北西路59号</t>
  </si>
  <si>
    <t>2004-06-08</t>
  </si>
  <si>
    <t>2006-08-07</t>
  </si>
  <si>
    <t>2026-08-07</t>
  </si>
  <si>
    <t>2036-08-06</t>
  </si>
  <si>
    <t>3006;3007</t>
  </si>
  <si>
    <t>3006 月饼;3006 糕点;3006 蛋糕;3006 面包;3006 饼干;3006 馅饼(点心);3007 包子;3007 年糕;3007 粽子;3007 饺子</t>
  </si>
  <si>
    <t>永生机械 YONGSHENG MACHINERY</t>
  </si>
  <si>
    <t>安徽永生机械股份有限公司</t>
  </si>
  <si>
    <t>安徽省桐城经济技术开发区和平东路与同祥南路交汇处</t>
  </si>
  <si>
    <t>2022-05-25</t>
  </si>
  <si>
    <t>2023-06-20</t>
  </si>
  <si>
    <t>2023-06-21</t>
  </si>
  <si>
    <t>2033-06-20</t>
  </si>
  <si>
    <t>0734</t>
  </si>
  <si>
    <t>0734 带式输送机;0734 装卸设备;0734 起重机(提升装置);0734 输送机;0734 运输机(机器)</t>
  </si>
  <si>
    <t>攀登</t>
  </si>
  <si>
    <t>安徽攀登重工股份有限公司</t>
  </si>
  <si>
    <t>安徽省桐城市南岛日华广场</t>
  </si>
  <si>
    <t>1994-08-23</t>
  </si>
  <si>
    <t>1996-06-21</t>
  </si>
  <si>
    <t>2026-06-21</t>
  </si>
  <si>
    <t>2036-06-20</t>
  </si>
  <si>
    <t>0709;0734;0750</t>
  </si>
  <si>
    <t>0709 斗式提升机;0734 带式输送机;0734 电动滚筒;0750 螺旋输送机</t>
  </si>
  <si>
    <t>INNO KIDS</t>
  </si>
  <si>
    <t>安徽永驰婴童科技股份有限公司</t>
  </si>
  <si>
    <t>安徽省安庆市怀宁县工业园里仁西路</t>
  </si>
  <si>
    <t>2015-06-08</t>
  </si>
  <si>
    <t>2016-08-20</t>
  </si>
  <si>
    <t>2016-08-21</t>
  </si>
  <si>
    <t>2026-08-21</t>
  </si>
  <si>
    <t>2036-08-20</t>
  </si>
  <si>
    <t>1201;1202;1204;1205;1206;1208;1209;1210;1211</t>
  </si>
  <si>
    <t>1201 (1)电动运载工具;1201 (1)陆、空、水或铁路用机动运载工具;1202 (1)电动运载工具;1202 (1)陆、空、水或铁路用机动运载工具;1202 摩托车;1202 汽车;1204 (1)电动自行车;1204 (1)电动运载工具;1204 (1)自行车;1204 (1)陆、空、水或铁路用机动运载工具;1205 (1)电动运载工具;1206 婴儿车;1208 (1)运载工具用轮胎;1209 (1)陆、空、水或铁路用机动运载工具;1210 (1)电动运载工具;1210 (1)陆、空、水或铁路用机动运载工具;1211 儿童安全座(运载工具用);1211 运载工具座椅套</t>
  </si>
  <si>
    <t>芊芊</t>
  </si>
  <si>
    <t>安庆市芊芊科技包装股份有限公司</t>
  </si>
  <si>
    <t>安徽省安庆市怀宁县马庙镇汪洋路</t>
  </si>
  <si>
    <t>2010-08-03</t>
  </si>
  <si>
    <t>2011-08-20</t>
  </si>
  <si>
    <t>2011-08-21</t>
  </si>
  <si>
    <t>2021-08-21</t>
  </si>
  <si>
    <t>2031-08-20</t>
  </si>
  <si>
    <t>2101;2105</t>
  </si>
  <si>
    <t>2101 冰淇淋夹勺;2101 厨房用具;2101 碗(盆);2101 筷子;2101 纸或塑料杯;2101 饭盒;2105 吸管(饮酒用品);2105 饮用器皿</t>
  </si>
  <si>
    <t>宜皖</t>
  </si>
  <si>
    <t>潜山市龙潭乡四方红农业专业合作社</t>
  </si>
  <si>
    <t>安徽省安庆市潜山市龙潭乡龙潭村</t>
  </si>
  <si>
    <t>2018-11-27</t>
  </si>
  <si>
    <t>2019-07-13</t>
  </si>
  <si>
    <t>2019-07-14</t>
  </si>
  <si>
    <t>2029-07-13</t>
  </si>
  <si>
    <t>3301</t>
  </si>
  <si>
    <t>3301 威士忌;3301 果酒(含酒精);3301 清酒(日本米酒);3301 烧酒;3301 白酒;3301 米酒;3301 酸酒(低等葡萄酒);3301 食用酒精;3301 鸡尾酒;3301 黄酒</t>
  </si>
  <si>
    <t>徽相印</t>
  </si>
  <si>
    <t>安徽省徽岳记食品股份有限公司</t>
  </si>
  <si>
    <t>安徽省安庆市岳西县莲云乡县经济开发区莲塘路28号</t>
  </si>
  <si>
    <t>2012-10-15</t>
  </si>
  <si>
    <t>2014-03-20</t>
  </si>
  <si>
    <t>2014-03-21</t>
  </si>
  <si>
    <t>2024-03-21</t>
  </si>
  <si>
    <t>2034-03-20</t>
  </si>
  <si>
    <t>2902;2905;2906;2908;2911;2912</t>
  </si>
  <si>
    <t>2902 鱼(非活的);2905 笋干;2906 皮蛋(松花蛋);2908 食用油;2911 加工过的开心果;2911 加工过的瓜子;2911 加工过的花生;2911 精制坚果仁;2912 冬菇;2912 木耳</t>
  </si>
  <si>
    <t>太湖黄牛</t>
  </si>
  <si>
    <t>太湖黄牛养殖协会</t>
  </si>
  <si>
    <t>安徽省安庆市太湖县天华镇锦鸡村毛岭组</t>
  </si>
  <si>
    <t>2013-11-06</t>
  </si>
  <si>
    <t>2014-12-20</t>
  </si>
  <si>
    <t>2014-12-21</t>
  </si>
  <si>
    <t>2024-12-21</t>
  </si>
  <si>
    <t>2034-12-20</t>
  </si>
  <si>
    <t>3104</t>
  </si>
  <si>
    <t>3104 活牛</t>
  </si>
  <si>
    <t>图形</t>
  </si>
  <si>
    <t>太湖县光华铝业有限公司</t>
  </si>
  <si>
    <t>安徽省安庆市太湖县经济开发区观音路16号</t>
  </si>
  <si>
    <t>2004-05-24</t>
  </si>
  <si>
    <t>2006-09-28</t>
  </si>
  <si>
    <t>2026-09-28</t>
  </si>
  <si>
    <t>2036-09-27</t>
  </si>
  <si>
    <t>0601;0605</t>
  </si>
  <si>
    <t>0601 普通金属合金;0601 普通金属锭;0601 未加工或半加工普通金属;0601 未加工或半加工铜;0601 未加工或半加工铸铁;0601 铝锭;0605 铝丝;0605 非绝缘铜线</t>
  </si>
  <si>
    <t>联河</t>
  </si>
  <si>
    <t>安徽联河股份有限公司</t>
  </si>
  <si>
    <t>安徽省安庆市望江县经济开发区</t>
  </si>
  <si>
    <t>2001-12-14</t>
  </si>
  <si>
    <t>3008</t>
  </si>
  <si>
    <t>3008 人食用的去壳谷物;3008 各种研碎的被蒸熟的小麦(粗面粉);3008 玉米粉;3008 生糯粉;3008 米;3008 糕点用粉;3008 西米;3008 面粉;3008 食用面粉;3008 麦片</t>
  </si>
  <si>
    <t>WANG JIANG TONG ZHUANG</t>
  </si>
  <si>
    <t>望江纺织服装行业协会</t>
  </si>
  <si>
    <t>安徽省安庆市望江县经济开发区通港路28号社会事业局2楼</t>
  </si>
  <si>
    <t>2024-10-23</t>
  </si>
  <si>
    <t>2025-04-13</t>
  </si>
  <si>
    <t>2025-04-14</t>
  </si>
  <si>
    <t>2035-04-13</t>
  </si>
  <si>
    <t>2501;2502;2503;2504;2505;2507;2508;2509;2510;2511;2512</t>
  </si>
  <si>
    <t>2501 服装;2501 童装;2502 婴儿全套衣;2502 服装;2503 服装;2503 游泳衣;2504 服装;2505 服装;2507 鞋;2508 帽;2509 袜;2510 手套(服装);2511 围巾;2512 皮带(服饰用)</t>
  </si>
  <si>
    <t>松谷屋</t>
  </si>
  <si>
    <t>安徽美代食品有限公司</t>
  </si>
  <si>
    <t>2024-11-15</t>
  </si>
  <si>
    <t>2025-06-06</t>
  </si>
  <si>
    <t>2025-06-07</t>
  </si>
  <si>
    <t>2035-06-06</t>
  </si>
  <si>
    <t>3004;3006;3010</t>
  </si>
  <si>
    <t>3004 糖果;3006 以米为主的零食小吃;3006 以谷物为主的零食小吃;3006 月饼;3006 糕点;3006 薄烤饼;3006 面包;3006 饼干;3006 麻花;3010 以米为主的零食小吃;3010 以谷物为主的零食小吃;3010 虾味条</t>
  </si>
  <si>
    <t>翔禾香芽</t>
  </si>
  <si>
    <t>安徽翔禾茶叶科技有限公司</t>
  </si>
  <si>
    <t>安徽省宿松县陈汉乡别河村竹岭组</t>
  </si>
  <si>
    <t>2022-11-09</t>
  </si>
  <si>
    <t>2023-06-13</t>
  </si>
  <si>
    <t>2023-06-14</t>
  </si>
  <si>
    <t>2033-06-13</t>
  </si>
  <si>
    <t>3002;3008;3009;3018</t>
  </si>
  <si>
    <t>3002 以茶为主的饮料;3002 绿茶;3002 茶;3002 茶饮料;3008 人食用的去壳谷物;3008 荞麦粉;3008 面粉;3009 方便面;3018 食品用香料(含醚香料和香精油除外);3018 食用芳香剂</t>
  </si>
  <si>
    <t>江毛水饺</t>
  </si>
  <si>
    <t>安徽江万春食品股份有限公司</t>
  </si>
  <si>
    <t>安徽省安庆市迎江区人民路街道48号电商园3号楼2楼</t>
  </si>
  <si>
    <t>2010-07-07</t>
  </si>
  <si>
    <t>2011-09-27</t>
  </si>
  <si>
    <t>2011-09-28</t>
  </si>
  <si>
    <t>2021-09-28</t>
  </si>
  <si>
    <t>2031-09-27</t>
  </si>
  <si>
    <t>3007</t>
  </si>
  <si>
    <t>3007 饺子</t>
  </si>
  <si>
    <t>一枝梅</t>
  </si>
  <si>
    <t>安庆一枝梅化工有限责任公司</t>
  </si>
  <si>
    <t>安徽省安庆市迎江区临港经济开发区</t>
  </si>
  <si>
    <t>2014-02-25</t>
  </si>
  <si>
    <t>2015-04-20</t>
  </si>
  <si>
    <t>2015-04-21</t>
  </si>
  <si>
    <t>2025-04-21</t>
  </si>
  <si>
    <t>2035-04-20</t>
  </si>
  <si>
    <t>0301;0302;0306</t>
  </si>
  <si>
    <t>0301 抑菌洗手剂;0301 洗衣剂;0301 洗衣粉;0301 肥皂;0301 药皂;0301 香皂;0302 厕所清洗剂;0302 去渍剂;0302 洗洁精;0306 化妆品</t>
  </si>
  <si>
    <t>庆宜</t>
  </si>
  <si>
    <t>安徽省安庆市曙光化工股份有限公司</t>
  </si>
  <si>
    <t>安徽省安庆市腈北路47号</t>
  </si>
  <si>
    <t>1995-03-13</t>
  </si>
  <si>
    <t>1996-12-14</t>
  </si>
  <si>
    <t>2026-12-14</t>
  </si>
  <si>
    <t>2036-12-13</t>
  </si>
  <si>
    <t>0102</t>
  </si>
  <si>
    <t>0102 (4)氰化钠</t>
  </si>
  <si>
    <t>黄梅山庄;H</t>
  </si>
  <si>
    <t>安庆市黄梅山庄酒店有限责任公司</t>
  </si>
  <si>
    <t>安徽省安庆市湖心路9号</t>
  </si>
  <si>
    <t>2008-11-17</t>
  </si>
  <si>
    <t>3701;3702;3704;3706;3707;3715;3716</t>
  </si>
  <si>
    <t>3701 建筑施工监督;3702 商品房建造;3702 道路铺设;3704 室内装璜;3706 (1)计算机硬件安装、维护和修理;3707 车辆保养和修理;3707 车辆加油站;3715 家具制造(修理);3716 干洗;3716 洗涤</t>
  </si>
  <si>
    <t>已注册43类第3997491号“黄梅山庄”</t>
  </si>
  <si>
    <t>康明纳 KOMINAR</t>
  </si>
  <si>
    <t>安庆市康明纳包装有限公司</t>
  </si>
  <si>
    <t>安徽省安庆市宜秀区大桥街道吴祥路8号</t>
  </si>
  <si>
    <t>2022-04-28</t>
  </si>
  <si>
    <t>2022-11-06</t>
  </si>
  <si>
    <t>2022-11-07</t>
  </si>
  <si>
    <t>2032-11-06</t>
  </si>
  <si>
    <t>1601;1609</t>
  </si>
  <si>
    <t>1601 纸;1609 包装用再生纤维素纸;1609 包装用塑料膜;1609 包装用纸袋或塑料袋(信封、小袋);1609 包装纸;1609 医疗器械用灭菌纸袋;1609 糖果包装纸;1609 纸箱</t>
  </si>
  <si>
    <t>MEDPUREST</t>
  </si>
  <si>
    <t>安徽迈德普斯医疗科技有限公司</t>
  </si>
  <si>
    <t>安徽省安庆市宜秀区文苑路196号3号厂房一层</t>
  </si>
  <si>
    <t>2017-10-20</t>
  </si>
  <si>
    <t>2019-05-06</t>
  </si>
  <si>
    <t>2019-05-07</t>
  </si>
  <si>
    <t>2029-05-06</t>
  </si>
  <si>
    <t>1001;1004;1008</t>
  </si>
  <si>
    <t>1001 医用注射器;1004 医用手套;1004 医用水袋;1004 医用盆;1004 口罩;1004 失禁用垫单;1004 手术用消毒盖布;1004 手术衣;1004 病床用吸水床单;1008 弹性绷带</t>
  </si>
  <si>
    <t>智租换电</t>
  </si>
  <si>
    <t>智租物联科技集团股份有限公司</t>
  </si>
  <si>
    <t>安徽省安庆市经开区仁爱路1号</t>
  </si>
  <si>
    <t>2024-04-23</t>
  </si>
  <si>
    <t>2024-11-06</t>
  </si>
  <si>
    <t>2024-11-07</t>
  </si>
  <si>
    <t>2034-11-06</t>
  </si>
  <si>
    <t>0901;0902;0906;0922</t>
  </si>
  <si>
    <t>0901 可下载的手机应用软件;0901 已录制的或可下载的计算机软件平台;0902 人脸识别设备;0902 生物识别扫描仪;0906 电子公告牌;0922 为电动车辆提供动力的充电电池;0922 可充电设备用充电装置;0922 电动运载工具用充电站;0922 电池充电装置;0922 运载工具用电池</t>
  </si>
  <si>
    <t>振风塔牌</t>
  </si>
  <si>
    <t>上海宝龙安庆药业有限公司</t>
  </si>
  <si>
    <t>安徽省安庆市开发区迎宾路335号</t>
  </si>
  <si>
    <t>0501</t>
  </si>
  <si>
    <t>0501 (1)中药成药;0501 (1)人用药;0501 (1)片剂;0501 (1)磺胺(药);0501 (1)药物饮料;0501 (1)药用化学制剂;0501 (1)酊剂;0501 (1)镇静药;0501 医用药丸;0501 药物胶囊</t>
  </si>
  <si>
    <t>SG</t>
  </si>
  <si>
    <t>安徽曙光化工集团股份有限公司</t>
  </si>
  <si>
    <t>安徽省安庆市高新区霞虹路18号</t>
  </si>
  <si>
    <t>2024-10-18</t>
  </si>
  <si>
    <t>2025-04-27</t>
  </si>
  <si>
    <t>2025-04-28</t>
  </si>
  <si>
    <t>2035-04-27</t>
  </si>
  <si>
    <t>1703</t>
  </si>
  <si>
    <t>1703 半加工有机玻璃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</si>
</sst>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6"/>
      <color indexed="8"/>
      <name val="黑体"/>
      <charset val="134"/>
    </font>
    <font>
      <b/>
      <sz val="10"/>
      <color indexed="9"/>
      <name val="黑体"/>
      <charset val="134"/>
    </font>
    <font>
      <sz val="1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10.jpeg"/><Relationship Id="rId8" Type="http://schemas.openxmlformats.org/officeDocument/2006/relationships/image" Target="media/image9.jpeg"/><Relationship Id="rId7" Type="http://schemas.openxmlformats.org/officeDocument/2006/relationships/image" Target="media/image8.jpeg"/><Relationship Id="rId6" Type="http://schemas.openxmlformats.org/officeDocument/2006/relationships/image" Target="media/image7.jpeg"/><Relationship Id="rId5" Type="http://schemas.openxmlformats.org/officeDocument/2006/relationships/image" Target="media/image6.jpeg"/><Relationship Id="rId4" Type="http://schemas.openxmlformats.org/officeDocument/2006/relationships/image" Target="media/image5.jpeg"/><Relationship Id="rId39" Type="http://schemas.openxmlformats.org/officeDocument/2006/relationships/image" Target="media/image39.jpeg"/><Relationship Id="rId38" Type="http://schemas.openxmlformats.org/officeDocument/2006/relationships/image" Target="media/image38.jpeg"/><Relationship Id="rId37" Type="http://schemas.openxmlformats.org/officeDocument/2006/relationships/image" Target="media/image37.jpeg"/><Relationship Id="rId36" Type="http://schemas.openxmlformats.org/officeDocument/2006/relationships/image" Target="media/image36.jpeg"/><Relationship Id="rId35" Type="http://schemas.openxmlformats.org/officeDocument/2006/relationships/image" Target="media/image35.jpeg"/><Relationship Id="rId34" Type="http://schemas.openxmlformats.org/officeDocument/2006/relationships/image" Target="media/image34.jpeg"/><Relationship Id="rId33" Type="http://schemas.openxmlformats.org/officeDocument/2006/relationships/image" Target="media/image33.jpeg"/><Relationship Id="rId32" Type="http://schemas.openxmlformats.org/officeDocument/2006/relationships/image" Target="media/image32.jpeg"/><Relationship Id="rId31" Type="http://schemas.openxmlformats.org/officeDocument/2006/relationships/image" Target="media/image31.jpeg"/><Relationship Id="rId30" Type="http://schemas.openxmlformats.org/officeDocument/2006/relationships/image" Target="media/image30.jpeg"/><Relationship Id="rId3" Type="http://schemas.openxmlformats.org/officeDocument/2006/relationships/image" Target="media/image4.jpeg"/><Relationship Id="rId29" Type="http://schemas.openxmlformats.org/officeDocument/2006/relationships/image" Target="media/image29.jpeg"/><Relationship Id="rId28" Type="http://schemas.openxmlformats.org/officeDocument/2006/relationships/image" Target="media/image28.jpeg"/><Relationship Id="rId27" Type="http://schemas.openxmlformats.org/officeDocument/2006/relationships/image" Target="media/image27.jpeg"/><Relationship Id="rId26" Type="http://schemas.openxmlformats.org/officeDocument/2006/relationships/image" Target="media/image26.jpeg"/><Relationship Id="rId25" Type="http://schemas.openxmlformats.org/officeDocument/2006/relationships/image" Target="media/image25.jpeg"/><Relationship Id="rId24" Type="http://schemas.openxmlformats.org/officeDocument/2006/relationships/image" Target="media/image24.jpeg"/><Relationship Id="rId23" Type="http://schemas.openxmlformats.org/officeDocument/2006/relationships/image" Target="media/image23.jpeg"/><Relationship Id="rId22" Type="http://schemas.openxmlformats.org/officeDocument/2006/relationships/image" Target="media/image22.jpeg"/><Relationship Id="rId21" Type="http://schemas.openxmlformats.org/officeDocument/2006/relationships/image" Target="media/image21.jpeg"/><Relationship Id="rId20" Type="http://schemas.openxmlformats.org/officeDocument/2006/relationships/image" Target="media/image20.jpeg"/><Relationship Id="rId2" Type="http://schemas.openxmlformats.org/officeDocument/2006/relationships/image" Target="media/image3.jpeg"/><Relationship Id="rId19" Type="http://schemas.openxmlformats.org/officeDocument/2006/relationships/image" Target="media/image19.jpeg"/><Relationship Id="rId18" Type="http://schemas.openxmlformats.org/officeDocument/2006/relationships/image" Target="media/image18.jpeg"/><Relationship Id="rId17" Type="http://schemas.openxmlformats.org/officeDocument/2006/relationships/image" Target="media/image17.jpeg"/><Relationship Id="rId16" Type="http://schemas.openxmlformats.org/officeDocument/2006/relationships/image" Target="media/image16.jpeg"/><Relationship Id="rId15" Type="http://schemas.openxmlformats.org/officeDocument/2006/relationships/image" Target="media/image15.jpeg"/><Relationship Id="rId14" Type="http://schemas.openxmlformats.org/officeDocument/2006/relationships/image" Target="media/image14.jpeg"/><Relationship Id="rId13" Type="http://schemas.openxmlformats.org/officeDocument/2006/relationships/image" Target="media/image1.jpeg"/><Relationship Id="rId12" Type="http://schemas.openxmlformats.org/officeDocument/2006/relationships/image" Target="media/image13.jpeg"/><Relationship Id="rId11" Type="http://schemas.openxmlformats.org/officeDocument/2006/relationships/image" Target="media/image12.jpeg"/><Relationship Id="rId10" Type="http://schemas.openxmlformats.org/officeDocument/2006/relationships/image" Target="media/image11.jpeg"/><Relationship Id="rId1" Type="http://schemas.openxmlformats.org/officeDocument/2006/relationships/image" Target="media/image2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95250</xdr:colOff>
      <xdr:row>14</xdr:row>
      <xdr:rowOff>95250</xdr:rowOff>
    </xdr:from>
    <xdr:to>
      <xdr:col>5</xdr:col>
      <xdr:colOff>-95250</xdr:colOff>
      <xdr:row>15</xdr:row>
      <xdr:rowOff>-95250</xdr:rowOff>
    </xdr:to>
    <xdr:pic>
      <xdr:nvPicPr>
        <xdr:cNvPr id="14" name="Picture 1" descr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69945" y="13854430"/>
          <a:ext cx="1333500" cy="368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1"/>
  <sheetViews>
    <sheetView tabSelected="1" topLeftCell="J1" workbookViewId="0">
      <pane ySplit="2" topLeftCell="A3" activePane="bottomLeft" state="frozen"/>
      <selection/>
      <selection pane="bottomLeft" activeCell="S21" sqref="S21"/>
    </sheetView>
  </sheetViews>
  <sheetFormatPr defaultColWidth="9" defaultRowHeight="14.25"/>
  <cols>
    <col min="1" max="1" width="6" style="1" customWidth="1"/>
    <col min="2" max="2" width="8.64166666666667" style="1" customWidth="1"/>
    <col min="3" max="3" width="12.3333333333333" style="1" customWidth="1"/>
    <col min="4" max="4" width="16" style="1" customWidth="1"/>
    <col min="5" max="5" width="20" style="1" customWidth="1"/>
    <col min="6" max="6" width="6" style="1" customWidth="1"/>
    <col min="7" max="7" width="11" style="1" customWidth="1"/>
    <col min="8" max="8" width="30" style="1" customWidth="1"/>
    <col min="9" max="9" width="22.9166666666667" style="1" customWidth="1"/>
    <col min="10" max="14" width="15" style="1" customWidth="1"/>
    <col min="15" max="15" width="15.0583333333333" style="1" customWidth="1"/>
    <col min="16" max="16" width="40.3833333333333" style="1" customWidth="1"/>
    <col min="17" max="17" width="12" style="1" customWidth="1"/>
    <col min="18" max="18" width="13.9416666666667" style="1" customWidth="1"/>
    <col min="19" max="19" width="18.65" style="1" customWidth="1"/>
    <col min="20" max="21" width="20.825" style="1" customWidth="1"/>
    <col min="22" max="16384" width="9" style="1"/>
  </cols>
  <sheetData>
    <row r="1" ht="57" customHeight="1" spans="1:2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="1" customFormat="1" ht="25.5" spans="1:2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</row>
    <row r="3" ht="70" customHeight="1" spans="1:21">
      <c r="A3" s="4">
        <v>1</v>
      </c>
      <c r="B3" s="4" t="s">
        <v>22</v>
      </c>
      <c r="C3" s="4" t="s">
        <v>23</v>
      </c>
      <c r="D3" s="4" t="s">
        <v>24</v>
      </c>
      <c r="E3" s="4" t="str">
        <f>_xlfn.DISPIMG("ID_B80B7A62AB6147A2B58E16A8499C4FB6",1)</f>
        <v>=DISPIMG("ID_B80B7A62AB6147A2B58E16A8499C4FB6",1)</v>
      </c>
      <c r="F3" s="4">
        <v>2</v>
      </c>
      <c r="G3" s="4">
        <v>714808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28</v>
      </c>
      <c r="M3" s="4" t="s">
        <v>29</v>
      </c>
      <c r="N3" s="4" t="s">
        <v>30</v>
      </c>
      <c r="O3" s="4" t="s">
        <v>31</v>
      </c>
      <c r="P3" s="4" t="s">
        <v>32</v>
      </c>
      <c r="Q3" s="4" t="s">
        <v>33</v>
      </c>
      <c r="R3" s="4" t="s">
        <v>34</v>
      </c>
      <c r="S3" s="4" t="s">
        <v>35</v>
      </c>
      <c r="T3" s="9"/>
      <c r="U3" s="9"/>
    </row>
    <row r="4" ht="94" customHeight="1" spans="1:21">
      <c r="A4" s="4">
        <v>2</v>
      </c>
      <c r="B4" s="4" t="s">
        <v>22</v>
      </c>
      <c r="C4" s="4" t="s">
        <v>36</v>
      </c>
      <c r="D4" s="4" t="s">
        <v>37</v>
      </c>
      <c r="E4" s="4" t="str">
        <f>_xlfn.DISPIMG("ID_09540464B8244270B5C838830A51A37C",1)</f>
        <v>=DISPIMG("ID_09540464B8244270B5C838830A51A37C",1)</v>
      </c>
      <c r="F4" s="4">
        <v>30</v>
      </c>
      <c r="G4" s="4">
        <v>13524050</v>
      </c>
      <c r="H4" s="4" t="s">
        <v>38</v>
      </c>
      <c r="I4" s="4" t="s">
        <v>39</v>
      </c>
      <c r="J4" s="4" t="s">
        <v>40</v>
      </c>
      <c r="K4" s="4" t="s">
        <v>41</v>
      </c>
      <c r="L4" s="4" t="s">
        <v>42</v>
      </c>
      <c r="M4" s="4" t="s">
        <v>43</v>
      </c>
      <c r="N4" s="4" t="s">
        <v>44</v>
      </c>
      <c r="O4" s="4" t="s">
        <v>45</v>
      </c>
      <c r="P4" s="4" t="s">
        <v>46</v>
      </c>
      <c r="Q4" s="4" t="s">
        <v>33</v>
      </c>
      <c r="R4" s="4" t="s">
        <v>34</v>
      </c>
      <c r="S4" s="4" t="s">
        <v>35</v>
      </c>
      <c r="T4" s="9"/>
      <c r="U4" s="9"/>
    </row>
    <row r="5" ht="90" customHeight="1" spans="1:21">
      <c r="A5" s="4">
        <v>3</v>
      </c>
      <c r="B5" s="4" t="s">
        <v>22</v>
      </c>
      <c r="C5" s="4" t="s">
        <v>23</v>
      </c>
      <c r="D5" s="4" t="s">
        <v>47</v>
      </c>
      <c r="E5" s="4" t="str">
        <f>_xlfn.DISPIMG("ID_D037E127E6BB4384A0AAAAF9E1D1F405",1)</f>
        <v>=DISPIMG("ID_D037E127E6BB4384A0AAAAF9E1D1F405",1)</v>
      </c>
      <c r="F5" s="4">
        <v>4</v>
      </c>
      <c r="G5" s="4">
        <v>5537029</v>
      </c>
      <c r="H5" s="4" t="s">
        <v>48</v>
      </c>
      <c r="I5" s="4" t="s">
        <v>49</v>
      </c>
      <c r="J5" s="4" t="s">
        <v>50</v>
      </c>
      <c r="K5" s="4" t="s">
        <v>51</v>
      </c>
      <c r="L5" s="4" t="s">
        <v>52</v>
      </c>
      <c r="M5" s="4" t="s">
        <v>53</v>
      </c>
      <c r="N5" s="4" t="s">
        <v>54</v>
      </c>
      <c r="O5" s="4" t="s">
        <v>55</v>
      </c>
      <c r="P5" s="4" t="s">
        <v>56</v>
      </c>
      <c r="Q5" s="4" t="s">
        <v>33</v>
      </c>
      <c r="R5" s="4" t="s">
        <v>57</v>
      </c>
      <c r="S5" s="4" t="s">
        <v>35</v>
      </c>
      <c r="T5" s="9"/>
      <c r="U5" s="9"/>
    </row>
    <row r="6" ht="98" customHeight="1" spans="1:21">
      <c r="A6" s="4">
        <v>4</v>
      </c>
      <c r="B6" s="4" t="s">
        <v>22</v>
      </c>
      <c r="C6" s="4" t="s">
        <v>36</v>
      </c>
      <c r="D6" s="4" t="s">
        <v>58</v>
      </c>
      <c r="E6" s="4" t="str">
        <f>_xlfn.DISPIMG("ID_D375646FB59D451583074399DCC953EE",1)</f>
        <v>=DISPIMG("ID_D375646FB59D451583074399DCC953EE",1)</v>
      </c>
      <c r="F6" s="4">
        <v>30</v>
      </c>
      <c r="G6" s="4">
        <v>5578268</v>
      </c>
      <c r="H6" s="4" t="s">
        <v>59</v>
      </c>
      <c r="I6" s="4" t="s">
        <v>60</v>
      </c>
      <c r="J6" s="4" t="s">
        <v>61</v>
      </c>
      <c r="K6" s="4" t="s">
        <v>62</v>
      </c>
      <c r="L6" s="4" t="s">
        <v>63</v>
      </c>
      <c r="M6" s="4" t="s">
        <v>64</v>
      </c>
      <c r="N6" s="4" t="s">
        <v>65</v>
      </c>
      <c r="O6" s="4" t="s">
        <v>66</v>
      </c>
      <c r="P6" s="4" t="s">
        <v>67</v>
      </c>
      <c r="Q6" s="4" t="s">
        <v>33</v>
      </c>
      <c r="R6" s="4" t="s">
        <v>34</v>
      </c>
      <c r="S6" s="4" t="s">
        <v>35</v>
      </c>
      <c r="T6" s="9"/>
      <c r="U6" s="9"/>
    </row>
    <row r="7" ht="76" spans="1:21">
      <c r="A7" s="4">
        <v>5</v>
      </c>
      <c r="B7" s="4" t="s">
        <v>22</v>
      </c>
      <c r="C7" s="4" t="s">
        <v>23</v>
      </c>
      <c r="D7" s="4" t="s">
        <v>68</v>
      </c>
      <c r="E7" s="4" t="str">
        <f>_xlfn.DISPIMG("ID_5EBBEA685F3A4D12B4C2D92301667321",1)</f>
        <v>=DISPIMG("ID_5EBBEA685F3A4D12B4C2D92301667321",1)</v>
      </c>
      <c r="F7" s="4">
        <v>1</v>
      </c>
      <c r="G7" s="4">
        <v>7001817</v>
      </c>
      <c r="H7" s="4" t="s">
        <v>69</v>
      </c>
      <c r="I7" s="4" t="s">
        <v>70</v>
      </c>
      <c r="J7" s="4" t="s">
        <v>71</v>
      </c>
      <c r="K7" s="4" t="s">
        <v>72</v>
      </c>
      <c r="L7" s="4" t="s">
        <v>73</v>
      </c>
      <c r="M7" s="4" t="s">
        <v>74</v>
      </c>
      <c r="N7" s="4" t="s">
        <v>75</v>
      </c>
      <c r="O7" s="4" t="s">
        <v>76</v>
      </c>
      <c r="P7" s="4" t="s">
        <v>77</v>
      </c>
      <c r="Q7" s="4" t="s">
        <v>33</v>
      </c>
      <c r="R7" s="4" t="s">
        <v>78</v>
      </c>
      <c r="S7" s="4" t="s">
        <v>35</v>
      </c>
      <c r="T7" s="9"/>
      <c r="U7" s="9"/>
    </row>
    <row r="8" ht="44" customHeight="1" spans="1:21">
      <c r="A8" s="4">
        <v>6</v>
      </c>
      <c r="B8" s="4" t="s">
        <v>22</v>
      </c>
      <c r="C8" s="4" t="s">
        <v>36</v>
      </c>
      <c r="D8" s="4" t="s">
        <v>79</v>
      </c>
      <c r="E8" s="4" t="str">
        <f>_xlfn.DISPIMG("ID_26285A0020D7471CA4F84B0D7A85B4ED",1)</f>
        <v>=DISPIMG("ID_26285A0020D7471CA4F84B0D7A85B4ED",1)</v>
      </c>
      <c r="F8" s="4">
        <v>31</v>
      </c>
      <c r="G8" s="4">
        <v>28412556</v>
      </c>
      <c r="H8" s="4" t="s">
        <v>80</v>
      </c>
      <c r="I8" s="4" t="s">
        <v>81</v>
      </c>
      <c r="J8" s="4" t="s">
        <v>82</v>
      </c>
      <c r="K8" s="4" t="s">
        <v>83</v>
      </c>
      <c r="L8" s="4" t="s">
        <v>84</v>
      </c>
      <c r="M8" s="4" t="s">
        <v>84</v>
      </c>
      <c r="N8" s="4" t="s">
        <v>85</v>
      </c>
      <c r="O8" s="4" t="s">
        <v>86</v>
      </c>
      <c r="P8" s="4" t="s">
        <v>87</v>
      </c>
      <c r="Q8" s="4" t="s">
        <v>33</v>
      </c>
      <c r="R8" s="4" t="s">
        <v>88</v>
      </c>
      <c r="S8" s="4" t="s">
        <v>35</v>
      </c>
      <c r="T8" s="9"/>
      <c r="U8" s="9"/>
    </row>
    <row r="9" ht="95.65" spans="1:21">
      <c r="A9" s="4">
        <v>7</v>
      </c>
      <c r="B9" s="4" t="s">
        <v>22</v>
      </c>
      <c r="C9" s="4" t="s">
        <v>23</v>
      </c>
      <c r="D9" s="4" t="s">
        <v>89</v>
      </c>
      <c r="E9" s="4" t="str">
        <f>_xlfn.DISPIMG("ID_CFE7D56C5852437C9156A7CC18CE6A0E",1)</f>
        <v>=DISPIMG("ID_CFE7D56C5852437C9156A7CC18CE6A0E",1)</v>
      </c>
      <c r="F9" s="4">
        <v>21</v>
      </c>
      <c r="G9" s="4">
        <v>13122321</v>
      </c>
      <c r="H9" s="4" t="s">
        <v>90</v>
      </c>
      <c r="I9" s="4" t="s">
        <v>91</v>
      </c>
      <c r="J9" s="4" t="s">
        <v>92</v>
      </c>
      <c r="K9" s="4" t="s">
        <v>93</v>
      </c>
      <c r="L9" s="4" t="s">
        <v>94</v>
      </c>
      <c r="M9" s="4" t="s">
        <v>95</v>
      </c>
      <c r="N9" s="4" t="s">
        <v>96</v>
      </c>
      <c r="O9" s="4" t="s">
        <v>97</v>
      </c>
      <c r="P9" s="4" t="s">
        <v>98</v>
      </c>
      <c r="Q9" s="4" t="s">
        <v>33</v>
      </c>
      <c r="R9" s="4" t="s">
        <v>34</v>
      </c>
      <c r="S9" s="4" t="s">
        <v>35</v>
      </c>
      <c r="T9" s="9"/>
      <c r="U9" s="9"/>
    </row>
    <row r="10" ht="96" customHeight="1" spans="1:21">
      <c r="A10" s="4">
        <v>8</v>
      </c>
      <c r="B10" s="4" t="s">
        <v>22</v>
      </c>
      <c r="C10" s="4" t="s">
        <v>23</v>
      </c>
      <c r="D10" s="4" t="s">
        <v>99</v>
      </c>
      <c r="E10" s="4" t="str">
        <f>_xlfn.DISPIMG("ID_6B307BB342AD4B69A589B23DAE63FD7A",1)</f>
        <v>=DISPIMG("ID_6B307BB342AD4B69A589B23DAE63FD7A",1)</v>
      </c>
      <c r="F10" s="4">
        <v>30</v>
      </c>
      <c r="G10" s="4">
        <v>141088</v>
      </c>
      <c r="H10" s="4" t="s">
        <v>100</v>
      </c>
      <c r="I10" s="4" t="s">
        <v>101</v>
      </c>
      <c r="J10" s="4" t="s">
        <v>102</v>
      </c>
      <c r="K10" s="8">
        <v>29499</v>
      </c>
      <c r="L10" s="8">
        <v>29500</v>
      </c>
      <c r="M10" s="4" t="s">
        <v>103</v>
      </c>
      <c r="N10" s="4" t="s">
        <v>104</v>
      </c>
      <c r="O10" s="4" t="s">
        <v>45</v>
      </c>
      <c r="P10" s="4" t="s">
        <v>46</v>
      </c>
      <c r="Q10" s="4" t="s">
        <v>33</v>
      </c>
      <c r="R10" s="4" t="s">
        <v>57</v>
      </c>
      <c r="S10" s="4" t="s">
        <v>35</v>
      </c>
      <c r="T10" s="9"/>
      <c r="U10" s="9"/>
    </row>
    <row r="11" ht="104.1" spans="1:21">
      <c r="A11" s="4">
        <v>9</v>
      </c>
      <c r="B11" s="4" t="s">
        <v>22</v>
      </c>
      <c r="C11" s="4" t="s">
        <v>23</v>
      </c>
      <c r="D11" s="4" t="s">
        <v>105</v>
      </c>
      <c r="E11" s="4" t="str">
        <f>_xlfn.DISPIMG("ID_3CE50FEE1C764DB8A306E73096AB1A3D",1)</f>
        <v>=DISPIMG("ID_3CE50FEE1C764DB8A306E73096AB1A3D",1)</v>
      </c>
      <c r="F11" s="4">
        <v>5</v>
      </c>
      <c r="G11" s="4">
        <v>3048846</v>
      </c>
      <c r="H11" s="4" t="s">
        <v>106</v>
      </c>
      <c r="I11" s="4" t="s">
        <v>107</v>
      </c>
      <c r="J11" s="4" t="s">
        <v>108</v>
      </c>
      <c r="K11" s="4" t="s">
        <v>109</v>
      </c>
      <c r="L11" s="4" t="s">
        <v>109</v>
      </c>
      <c r="M11" s="4" t="s">
        <v>110</v>
      </c>
      <c r="N11" s="4" t="s">
        <v>111</v>
      </c>
      <c r="O11" s="4" t="s">
        <v>112</v>
      </c>
      <c r="P11" s="4" t="s">
        <v>113</v>
      </c>
      <c r="Q11" s="4" t="s">
        <v>33</v>
      </c>
      <c r="R11" s="4" t="s">
        <v>34</v>
      </c>
      <c r="S11" s="4" t="s">
        <v>35</v>
      </c>
      <c r="T11" s="9"/>
      <c r="U11" s="9"/>
    </row>
    <row r="12" ht="92.85" spans="1:21">
      <c r="A12" s="5">
        <v>10</v>
      </c>
      <c r="B12" s="4" t="s">
        <v>22</v>
      </c>
      <c r="C12" s="4" t="s">
        <v>23</v>
      </c>
      <c r="D12" s="4" t="s">
        <v>114</v>
      </c>
      <c r="E12" s="4" t="str">
        <f>_xlfn.DISPIMG("ID_23E4859C80784AE2944B3CEDFD76F0EA",1)</f>
        <v>=DISPIMG("ID_23E4859C80784AE2944B3CEDFD76F0EA",1)</v>
      </c>
      <c r="F12" s="4">
        <v>30</v>
      </c>
      <c r="G12" s="4">
        <v>35119828</v>
      </c>
      <c r="H12" s="4" t="s">
        <v>115</v>
      </c>
      <c r="I12" s="4" t="s">
        <v>116</v>
      </c>
      <c r="J12" s="4" t="s">
        <v>117</v>
      </c>
      <c r="K12" s="4" t="s">
        <v>118</v>
      </c>
      <c r="L12" s="4" t="s">
        <v>119</v>
      </c>
      <c r="M12" s="4" t="s">
        <v>119</v>
      </c>
      <c r="N12" s="4" t="s">
        <v>120</v>
      </c>
      <c r="O12" s="4" t="s">
        <v>121</v>
      </c>
      <c r="P12" s="4" t="s">
        <v>122</v>
      </c>
      <c r="Q12" s="4" t="s">
        <v>33</v>
      </c>
      <c r="R12" s="4" t="s">
        <v>123</v>
      </c>
      <c r="S12" s="4" t="s">
        <v>35</v>
      </c>
      <c r="T12" s="9"/>
      <c r="U12" s="9"/>
    </row>
    <row r="13" ht="96.3" spans="1:21">
      <c r="A13" s="6"/>
      <c r="B13" s="4" t="s">
        <v>22</v>
      </c>
      <c r="C13" s="4" t="s">
        <v>23</v>
      </c>
      <c r="D13" s="4" t="s">
        <v>114</v>
      </c>
      <c r="E13" s="4" t="str">
        <f>_xlfn.DISPIMG("ID_CB926D3BFC8C4907AFFADB617714159E",1)</f>
        <v>=DISPIMG("ID_CB926D3BFC8C4907AFFADB617714159E",1)</v>
      </c>
      <c r="F13" s="4">
        <v>29</v>
      </c>
      <c r="G13" s="4">
        <v>46237510</v>
      </c>
      <c r="H13" s="4" t="s">
        <v>115</v>
      </c>
      <c r="I13" s="4" t="s">
        <v>116</v>
      </c>
      <c r="J13" s="4" t="s">
        <v>124</v>
      </c>
      <c r="K13" s="4" t="s">
        <v>125</v>
      </c>
      <c r="L13" s="4" t="s">
        <v>126</v>
      </c>
      <c r="M13" s="4" t="s">
        <v>126</v>
      </c>
      <c r="N13" s="4" t="s">
        <v>127</v>
      </c>
      <c r="O13" s="4" t="s">
        <v>128</v>
      </c>
      <c r="P13" s="4" t="s">
        <v>129</v>
      </c>
      <c r="Q13" s="4" t="s">
        <v>33</v>
      </c>
      <c r="R13" s="4" t="s">
        <v>123</v>
      </c>
      <c r="S13" s="4" t="s">
        <v>35</v>
      </c>
      <c r="T13" s="9"/>
      <c r="U13" s="9"/>
    </row>
    <row r="14" ht="44" customHeight="1" spans="1:21">
      <c r="A14" s="4">
        <v>11</v>
      </c>
      <c r="B14" s="4" t="s">
        <v>22</v>
      </c>
      <c r="C14" s="4" t="s">
        <v>36</v>
      </c>
      <c r="D14" s="4" t="s">
        <v>130</v>
      </c>
      <c r="E14" s="4" t="str">
        <f>_xlfn.DISPIMG("ID_4AC680781842481BBA54A9DB90BCBE1F",1)</f>
        <v>=DISPIMG("ID_4AC680781842481BBA54A9DB90BCBE1F",1)</v>
      </c>
      <c r="F14" s="4">
        <v>27</v>
      </c>
      <c r="G14" s="4">
        <v>22524541</v>
      </c>
      <c r="H14" s="4" t="s">
        <v>131</v>
      </c>
      <c r="I14" s="4" t="s">
        <v>132</v>
      </c>
      <c r="J14" s="4" t="s">
        <v>133</v>
      </c>
      <c r="K14" s="4" t="s">
        <v>134</v>
      </c>
      <c r="L14" s="4" t="s">
        <v>135</v>
      </c>
      <c r="M14" s="4" t="s">
        <v>135</v>
      </c>
      <c r="N14" s="4" t="s">
        <v>136</v>
      </c>
      <c r="O14" s="4" t="s">
        <v>137</v>
      </c>
      <c r="P14" s="4" t="s">
        <v>138</v>
      </c>
      <c r="Q14" s="4" t="s">
        <v>33</v>
      </c>
      <c r="R14" s="4" t="s">
        <v>123</v>
      </c>
      <c r="S14" s="4" t="s">
        <v>35</v>
      </c>
      <c r="T14" s="9"/>
      <c r="U14" s="4"/>
    </row>
    <row r="15" ht="44" customHeight="1" spans="1:21">
      <c r="A15" s="4">
        <v>12</v>
      </c>
      <c r="B15" s="4" t="s">
        <v>22</v>
      </c>
      <c r="C15" s="4" t="s">
        <v>36</v>
      </c>
      <c r="D15" s="4" t="s">
        <v>139</v>
      </c>
      <c r="E15" s="4" t="str">
        <f>_xlfn.DISPIMG("ID_1FAED0CD95FE4035A5075B313158AD10",1)</f>
        <v>=DISPIMG("ID_1FAED0CD95FE4035A5075B313158AD10",1)</v>
      </c>
      <c r="F15" s="4">
        <v>30</v>
      </c>
      <c r="G15" s="4">
        <v>10479921</v>
      </c>
      <c r="H15" s="4" t="s">
        <v>140</v>
      </c>
      <c r="I15" s="4" t="s">
        <v>141</v>
      </c>
      <c r="J15" s="4" t="s">
        <v>142</v>
      </c>
      <c r="K15" s="4" t="s">
        <v>143</v>
      </c>
      <c r="L15" s="4" t="s">
        <v>144</v>
      </c>
      <c r="M15" s="4" t="s">
        <v>145</v>
      </c>
      <c r="N15" s="4" t="s">
        <v>146</v>
      </c>
      <c r="O15" s="4" t="s">
        <v>66</v>
      </c>
      <c r="P15" s="4" t="s">
        <v>147</v>
      </c>
      <c r="Q15" s="4" t="s">
        <v>33</v>
      </c>
      <c r="R15" s="4" t="s">
        <v>88</v>
      </c>
      <c r="S15" s="4" t="s">
        <v>35</v>
      </c>
      <c r="T15" s="9"/>
      <c r="U15" s="9"/>
    </row>
    <row r="16" ht="82" customHeight="1" spans="1:21">
      <c r="A16" s="4">
        <v>13</v>
      </c>
      <c r="B16" s="4" t="s">
        <v>22</v>
      </c>
      <c r="C16" s="4" t="s">
        <v>23</v>
      </c>
      <c r="D16" s="4" t="s">
        <v>148</v>
      </c>
      <c r="E16" s="4" t="str">
        <f>_xlfn.DISPIMG("ID_B0CF35D78044475E8D4A933D18E51B8B",1)</f>
        <v>=DISPIMG("ID_B0CF35D78044475E8D4A933D18E51B8B",1)</v>
      </c>
      <c r="F16" s="4">
        <v>30</v>
      </c>
      <c r="G16" s="4">
        <v>14811917</v>
      </c>
      <c r="H16" s="4" t="s">
        <v>149</v>
      </c>
      <c r="I16" s="4" t="s">
        <v>150</v>
      </c>
      <c r="J16" s="4" t="s">
        <v>151</v>
      </c>
      <c r="K16" s="4" t="s">
        <v>152</v>
      </c>
      <c r="L16" s="4" t="s">
        <v>153</v>
      </c>
      <c r="M16" s="4" t="s">
        <v>154</v>
      </c>
      <c r="N16" s="4" t="s">
        <v>155</v>
      </c>
      <c r="O16" s="4" t="s">
        <v>66</v>
      </c>
      <c r="P16" s="4" t="s">
        <v>156</v>
      </c>
      <c r="Q16" s="4" t="s">
        <v>33</v>
      </c>
      <c r="R16" s="4" t="s">
        <v>34</v>
      </c>
      <c r="S16" s="4" t="s">
        <v>35</v>
      </c>
      <c r="T16" s="9"/>
      <c r="U16" s="9"/>
    </row>
    <row r="17" ht="113" customHeight="1" spans="1:21">
      <c r="A17" s="4">
        <v>14</v>
      </c>
      <c r="B17" s="4" t="s">
        <v>22</v>
      </c>
      <c r="C17" s="4" t="s">
        <v>23</v>
      </c>
      <c r="D17" s="4" t="s">
        <v>157</v>
      </c>
      <c r="E17" s="4" t="str">
        <f>_xlfn.DISPIMG("ID_33E732171EC04D6EBCFC7732C3EEBAD7",1)</f>
        <v>=DISPIMG("ID_33E732171EC04D6EBCFC7732C3EEBAD7",1)</v>
      </c>
      <c r="F17" s="4">
        <v>30</v>
      </c>
      <c r="G17" s="4">
        <v>28941092</v>
      </c>
      <c r="H17" s="4" t="s">
        <v>158</v>
      </c>
      <c r="I17" s="4" t="s">
        <v>159</v>
      </c>
      <c r="J17" s="4" t="s">
        <v>160</v>
      </c>
      <c r="K17" s="4" t="s">
        <v>161</v>
      </c>
      <c r="L17" s="4" t="s">
        <v>162</v>
      </c>
      <c r="M17" s="4" t="s">
        <v>162</v>
      </c>
      <c r="N17" s="4" t="s">
        <v>163</v>
      </c>
      <c r="O17" s="4" t="s">
        <v>164</v>
      </c>
      <c r="P17" s="4" t="s">
        <v>165</v>
      </c>
      <c r="Q17" s="4" t="s">
        <v>33</v>
      </c>
      <c r="R17" s="4" t="s">
        <v>78</v>
      </c>
      <c r="S17" s="4" t="s">
        <v>35</v>
      </c>
      <c r="T17" s="9"/>
      <c r="U17" s="9"/>
    </row>
    <row r="18" ht="70.05" spans="1:21">
      <c r="A18" s="4">
        <v>15</v>
      </c>
      <c r="B18" s="4" t="s">
        <v>22</v>
      </c>
      <c r="C18" s="4" t="s">
        <v>23</v>
      </c>
      <c r="D18" s="4" t="s">
        <v>166</v>
      </c>
      <c r="E18" s="4" t="str">
        <f>_xlfn.DISPIMG("ID_17AA8C31460B44B0AD705C37930656FC",1)</f>
        <v>=DISPIMG("ID_17AA8C31460B44B0AD705C37930656FC",1)</v>
      </c>
      <c r="F18" s="4">
        <v>30</v>
      </c>
      <c r="G18" s="4">
        <v>74800746</v>
      </c>
      <c r="H18" s="4" t="s">
        <v>167</v>
      </c>
      <c r="I18" s="4" t="s">
        <v>168</v>
      </c>
      <c r="J18" s="4" t="s">
        <v>169</v>
      </c>
      <c r="K18" s="4" t="s">
        <v>170</v>
      </c>
      <c r="L18" s="4" t="s">
        <v>171</v>
      </c>
      <c r="M18" s="4" t="s">
        <v>171</v>
      </c>
      <c r="N18" s="4" t="s">
        <v>172</v>
      </c>
      <c r="O18" s="4" t="s">
        <v>66</v>
      </c>
      <c r="P18" s="4" t="s">
        <v>173</v>
      </c>
      <c r="Q18" s="4" t="s">
        <v>33</v>
      </c>
      <c r="R18" s="4" t="s">
        <v>123</v>
      </c>
      <c r="S18" s="4" t="s">
        <v>35</v>
      </c>
      <c r="T18" s="9"/>
      <c r="U18" s="9"/>
    </row>
    <row r="19" ht="46" spans="1:21">
      <c r="A19" s="4">
        <v>16</v>
      </c>
      <c r="B19" s="4" t="s">
        <v>22</v>
      </c>
      <c r="C19" s="7" t="s">
        <v>23</v>
      </c>
      <c r="D19" s="4" t="s">
        <v>174</v>
      </c>
      <c r="E19" s="4" t="str">
        <f>_xlfn.DISPIMG("ID_DBFD15C996EF4E65B217E5A64B85D3A7",1)</f>
        <v>=DISPIMG("ID_DBFD15C996EF4E65B217E5A64B85D3A7",1)</v>
      </c>
      <c r="F19" s="4">
        <v>30</v>
      </c>
      <c r="G19" s="4">
        <v>65525100</v>
      </c>
      <c r="H19" s="4" t="s">
        <v>175</v>
      </c>
      <c r="I19" s="4" t="s">
        <v>176</v>
      </c>
      <c r="J19" s="4" t="s">
        <v>177</v>
      </c>
      <c r="K19" s="4" t="s">
        <v>178</v>
      </c>
      <c r="L19" s="4" t="s">
        <v>179</v>
      </c>
      <c r="M19" s="4" t="s">
        <v>179</v>
      </c>
      <c r="N19" s="4" t="s">
        <v>180</v>
      </c>
      <c r="O19" s="4" t="s">
        <v>181</v>
      </c>
      <c r="P19" s="4" t="s">
        <v>182</v>
      </c>
      <c r="Q19" s="4" t="s">
        <v>33</v>
      </c>
      <c r="R19" s="4" t="s">
        <v>123</v>
      </c>
      <c r="S19" s="4"/>
      <c r="T19" s="9"/>
      <c r="U19" s="9"/>
    </row>
    <row r="20" ht="108.7" spans="1:21">
      <c r="A20" s="4">
        <v>17</v>
      </c>
      <c r="B20" s="4" t="s">
        <v>22</v>
      </c>
      <c r="C20" s="4" t="s">
        <v>23</v>
      </c>
      <c r="D20" s="4" t="s">
        <v>183</v>
      </c>
      <c r="E20" s="4" t="str">
        <f>_xlfn.DISPIMG("ID_064028B9FE964BDA8EDD2298A2A308EA",1)</f>
        <v>=DISPIMG("ID_064028B9FE964BDA8EDD2298A2A308EA",1)</v>
      </c>
      <c r="F20" s="4">
        <v>30</v>
      </c>
      <c r="G20" s="4">
        <v>4109353</v>
      </c>
      <c r="H20" s="4" t="s">
        <v>184</v>
      </c>
      <c r="I20" s="4" t="s">
        <v>185</v>
      </c>
      <c r="J20" s="4" t="s">
        <v>186</v>
      </c>
      <c r="K20" s="4" t="s">
        <v>187</v>
      </c>
      <c r="L20" s="4" t="s">
        <v>187</v>
      </c>
      <c r="M20" s="4" t="s">
        <v>188</v>
      </c>
      <c r="N20" s="4" t="s">
        <v>189</v>
      </c>
      <c r="O20" s="4" t="s">
        <v>190</v>
      </c>
      <c r="P20" s="4" t="s">
        <v>191</v>
      </c>
      <c r="Q20" s="4" t="s">
        <v>33</v>
      </c>
      <c r="R20" s="4" t="s">
        <v>34</v>
      </c>
      <c r="S20" s="4" t="s">
        <v>35</v>
      </c>
      <c r="T20" s="9"/>
      <c r="U20" s="9"/>
    </row>
    <row r="21" ht="127.2" spans="1:21">
      <c r="A21" s="4">
        <v>18</v>
      </c>
      <c r="B21" s="4" t="s">
        <v>22</v>
      </c>
      <c r="C21" s="4" t="s">
        <v>23</v>
      </c>
      <c r="D21" s="4" t="s">
        <v>192</v>
      </c>
      <c r="E21" s="4" t="str">
        <f>_xlfn.DISPIMG("ID_5577F3D4B55546E7B6245B685BF8C8B9",1)</f>
        <v>=DISPIMG("ID_5577F3D4B55546E7B6245B685BF8C8B9",1)</v>
      </c>
      <c r="F21" s="4">
        <v>7</v>
      </c>
      <c r="G21" s="4">
        <v>64855589</v>
      </c>
      <c r="H21" s="4" t="s">
        <v>193</v>
      </c>
      <c r="I21" s="4" t="s">
        <v>194</v>
      </c>
      <c r="J21" s="4" t="s">
        <v>195</v>
      </c>
      <c r="K21" s="4" t="s">
        <v>196</v>
      </c>
      <c r="L21" s="4" t="s">
        <v>197</v>
      </c>
      <c r="M21" s="4" t="s">
        <v>197</v>
      </c>
      <c r="N21" s="4" t="s">
        <v>198</v>
      </c>
      <c r="O21" s="4" t="s">
        <v>199</v>
      </c>
      <c r="P21" s="4" t="s">
        <v>200</v>
      </c>
      <c r="Q21" s="4" t="s">
        <v>33</v>
      </c>
      <c r="R21" s="4" t="s">
        <v>123</v>
      </c>
      <c r="S21" s="4" t="s">
        <v>35</v>
      </c>
      <c r="T21" s="9"/>
      <c r="U21" s="4"/>
    </row>
    <row r="22" ht="57.8" spans="1:21">
      <c r="A22" s="4">
        <v>19</v>
      </c>
      <c r="B22" s="4" t="s">
        <v>22</v>
      </c>
      <c r="C22" s="4" t="s">
        <v>23</v>
      </c>
      <c r="D22" s="4" t="s">
        <v>201</v>
      </c>
      <c r="E22" s="4" t="str">
        <f>_xlfn.DISPIMG("ID_2E90EAB105CE4072B30A07A86DC99817",1)</f>
        <v>=DISPIMG("ID_2E90EAB105CE4072B30A07A86DC99817",1)</v>
      </c>
      <c r="F22" s="4">
        <v>7</v>
      </c>
      <c r="G22" s="4">
        <v>848665</v>
      </c>
      <c r="H22" s="4" t="s">
        <v>202</v>
      </c>
      <c r="I22" s="4" t="s">
        <v>203</v>
      </c>
      <c r="J22" s="4" t="s">
        <v>204</v>
      </c>
      <c r="K22" s="4" t="s">
        <v>205</v>
      </c>
      <c r="L22" s="4" t="s">
        <v>205</v>
      </c>
      <c r="M22" s="4" t="s">
        <v>206</v>
      </c>
      <c r="N22" s="4" t="s">
        <v>207</v>
      </c>
      <c r="O22" s="4" t="s">
        <v>208</v>
      </c>
      <c r="P22" s="4" t="s">
        <v>209</v>
      </c>
      <c r="Q22" s="4" t="s">
        <v>33</v>
      </c>
      <c r="R22" s="4" t="s">
        <v>34</v>
      </c>
      <c r="S22" s="4" t="s">
        <v>35</v>
      </c>
      <c r="T22" s="9"/>
      <c r="U22" s="9"/>
    </row>
    <row r="23" ht="183" spans="1:21">
      <c r="A23" s="4">
        <v>20</v>
      </c>
      <c r="B23" s="4" t="s">
        <v>22</v>
      </c>
      <c r="C23" s="4" t="s">
        <v>23</v>
      </c>
      <c r="D23" s="4" t="s">
        <v>210</v>
      </c>
      <c r="E23" s="4" t="str">
        <f>_xlfn.DISPIMG("ID_B35CA8039FFB4DA2A7AB74A8F9E73CF6",1)</f>
        <v>=DISPIMG("ID_B35CA8039FFB4DA2A7AB74A8F9E73CF6",1)</v>
      </c>
      <c r="F23" s="4">
        <v>12</v>
      </c>
      <c r="G23" s="4">
        <v>17152556</v>
      </c>
      <c r="H23" s="4" t="s">
        <v>211</v>
      </c>
      <c r="I23" s="4" t="s">
        <v>212</v>
      </c>
      <c r="J23" s="4" t="s">
        <v>213</v>
      </c>
      <c r="K23" s="4" t="s">
        <v>214</v>
      </c>
      <c r="L23" s="4" t="s">
        <v>215</v>
      </c>
      <c r="M23" s="4" t="s">
        <v>216</v>
      </c>
      <c r="N23" s="4" t="s">
        <v>217</v>
      </c>
      <c r="O23" s="4" t="s">
        <v>218</v>
      </c>
      <c r="P23" s="4" t="s">
        <v>219</v>
      </c>
      <c r="Q23" s="4" t="s">
        <v>33</v>
      </c>
      <c r="R23" s="4" t="s">
        <v>34</v>
      </c>
      <c r="S23" s="4" t="s">
        <v>35</v>
      </c>
      <c r="T23" s="9"/>
      <c r="U23" s="9"/>
    </row>
    <row r="24" ht="54.75" spans="1:21">
      <c r="A24" s="4">
        <v>21</v>
      </c>
      <c r="B24" s="4" t="s">
        <v>22</v>
      </c>
      <c r="C24" s="4" t="s">
        <v>23</v>
      </c>
      <c r="D24" s="4" t="s">
        <v>220</v>
      </c>
      <c r="E24" s="4" t="str">
        <f>_xlfn.DISPIMG("ID_3EA5E63EF3DA4938A7AB27712C1803DF",1)</f>
        <v>=DISPIMG("ID_3EA5E63EF3DA4938A7AB27712C1803DF",1)</v>
      </c>
      <c r="F24" s="4">
        <v>21</v>
      </c>
      <c r="G24" s="4">
        <v>8538448</v>
      </c>
      <c r="H24" s="4" t="s">
        <v>221</v>
      </c>
      <c r="I24" s="4" t="s">
        <v>222</v>
      </c>
      <c r="J24" s="4" t="s">
        <v>223</v>
      </c>
      <c r="K24" s="4" t="s">
        <v>224</v>
      </c>
      <c r="L24" s="4" t="s">
        <v>225</v>
      </c>
      <c r="M24" s="4" t="s">
        <v>226</v>
      </c>
      <c r="N24" s="4" t="s">
        <v>227</v>
      </c>
      <c r="O24" s="4" t="s">
        <v>228</v>
      </c>
      <c r="P24" s="4" t="s">
        <v>229</v>
      </c>
      <c r="Q24" s="4" t="s">
        <v>33</v>
      </c>
      <c r="R24" s="4" t="s">
        <v>78</v>
      </c>
      <c r="S24" s="4" t="s">
        <v>35</v>
      </c>
      <c r="T24" s="9"/>
      <c r="U24" s="9"/>
    </row>
    <row r="25" ht="97.8" spans="1:21">
      <c r="A25" s="4">
        <v>22</v>
      </c>
      <c r="B25" s="4" t="s">
        <v>22</v>
      </c>
      <c r="C25" s="4" t="s">
        <v>23</v>
      </c>
      <c r="D25" s="4" t="s">
        <v>230</v>
      </c>
      <c r="E25" s="4" t="str">
        <f>_xlfn.DISPIMG("ID_E336AB8484F9492483B15C05A3EBCA0F",1)</f>
        <v>=DISPIMG("ID_E336AB8484F9492483B15C05A3EBCA0F",1)</v>
      </c>
      <c r="F25" s="4">
        <v>33</v>
      </c>
      <c r="G25" s="4">
        <v>34931101</v>
      </c>
      <c r="H25" s="4" t="s">
        <v>231</v>
      </c>
      <c r="I25" s="4" t="s">
        <v>232</v>
      </c>
      <c r="J25" s="4" t="s">
        <v>233</v>
      </c>
      <c r="K25" s="4" t="s">
        <v>234</v>
      </c>
      <c r="L25" s="4" t="s">
        <v>235</v>
      </c>
      <c r="M25" s="4" t="s">
        <v>235</v>
      </c>
      <c r="N25" s="4" t="s">
        <v>236</v>
      </c>
      <c r="O25" s="4" t="s">
        <v>237</v>
      </c>
      <c r="P25" s="4" t="s">
        <v>238</v>
      </c>
      <c r="Q25" s="4" t="s">
        <v>33</v>
      </c>
      <c r="R25" s="4" t="s">
        <v>78</v>
      </c>
      <c r="S25" s="4" t="s">
        <v>35</v>
      </c>
      <c r="T25" s="9"/>
      <c r="U25" s="9"/>
    </row>
    <row r="26" ht="64.9" spans="1:21">
      <c r="A26" s="4">
        <v>23</v>
      </c>
      <c r="B26" s="4" t="s">
        <v>22</v>
      </c>
      <c r="C26" s="4" t="s">
        <v>23</v>
      </c>
      <c r="D26" s="4" t="s">
        <v>239</v>
      </c>
      <c r="E26" s="4" t="str">
        <f>_xlfn.DISPIMG("ID_1395965B6745443DA98493E5BDDD8925",1)</f>
        <v>=DISPIMG("ID_1395965B6745443DA98493E5BDDD8925",1)</v>
      </c>
      <c r="F26" s="4">
        <v>29</v>
      </c>
      <c r="G26" s="4">
        <v>11600621</v>
      </c>
      <c r="H26" s="4" t="s">
        <v>240</v>
      </c>
      <c r="I26" s="4" t="s">
        <v>241</v>
      </c>
      <c r="J26" s="4" t="s">
        <v>242</v>
      </c>
      <c r="K26" s="4" t="s">
        <v>243</v>
      </c>
      <c r="L26" s="4" t="s">
        <v>244</v>
      </c>
      <c r="M26" s="4" t="s">
        <v>245</v>
      </c>
      <c r="N26" s="4" t="s">
        <v>246</v>
      </c>
      <c r="O26" s="4" t="s">
        <v>247</v>
      </c>
      <c r="P26" s="4" t="s">
        <v>248</v>
      </c>
      <c r="Q26" s="4" t="s">
        <v>33</v>
      </c>
      <c r="R26" s="4" t="s">
        <v>34</v>
      </c>
      <c r="S26" s="4" t="s">
        <v>35</v>
      </c>
      <c r="T26" s="9"/>
      <c r="U26" s="9"/>
    </row>
    <row r="27" ht="94" customHeight="1" spans="1:21">
      <c r="A27" s="4">
        <v>24</v>
      </c>
      <c r="B27" s="4" t="s">
        <v>22</v>
      </c>
      <c r="C27" s="4" t="s">
        <v>36</v>
      </c>
      <c r="D27" s="4" t="s">
        <v>249</v>
      </c>
      <c r="E27" s="4" t="str">
        <f>_xlfn.DISPIMG("ID_6C33FE453BC241279B6113A19AEA2906",1)</f>
        <v>=DISPIMG("ID_6C33FE453BC241279B6113A19AEA2906",1)</v>
      </c>
      <c r="F27" s="4">
        <v>31</v>
      </c>
      <c r="G27" s="4">
        <v>13491935</v>
      </c>
      <c r="H27" s="4" t="s">
        <v>250</v>
      </c>
      <c r="I27" s="4" t="s">
        <v>251</v>
      </c>
      <c r="J27" s="4" t="s">
        <v>252</v>
      </c>
      <c r="K27" s="4" t="s">
        <v>253</v>
      </c>
      <c r="L27" s="4" t="s">
        <v>254</v>
      </c>
      <c r="M27" s="4" t="s">
        <v>255</v>
      </c>
      <c r="N27" s="4" t="s">
        <v>256</v>
      </c>
      <c r="O27" s="4" t="s">
        <v>257</v>
      </c>
      <c r="P27" s="4" t="s">
        <v>258</v>
      </c>
      <c r="Q27" s="4" t="s">
        <v>33</v>
      </c>
      <c r="R27" s="4" t="s">
        <v>88</v>
      </c>
      <c r="S27" s="4" t="s">
        <v>35</v>
      </c>
      <c r="T27" s="9"/>
      <c r="U27" s="9"/>
    </row>
    <row r="28" ht="73" customHeight="1" spans="1:21">
      <c r="A28" s="4">
        <v>25</v>
      </c>
      <c r="B28" s="4" t="s">
        <v>22</v>
      </c>
      <c r="C28" s="4" t="s">
        <v>23</v>
      </c>
      <c r="D28" s="4" t="s">
        <v>259</v>
      </c>
      <c r="E28" s="4" t="str">
        <f>_xlfn.DISPIMG("ID_86FC7E6842104F2FA8B6873C6E4D8460",1)</f>
        <v>=DISPIMG("ID_86FC7E6842104F2FA8B6873C6E4D8460",1)</v>
      </c>
      <c r="F28" s="4">
        <v>6</v>
      </c>
      <c r="G28" s="4">
        <v>4079052</v>
      </c>
      <c r="H28" s="4" t="s">
        <v>260</v>
      </c>
      <c r="I28" s="4" t="s">
        <v>261</v>
      </c>
      <c r="J28" s="4" t="s">
        <v>262</v>
      </c>
      <c r="K28" s="4" t="s">
        <v>263</v>
      </c>
      <c r="L28" s="4" t="s">
        <v>263</v>
      </c>
      <c r="M28" s="4" t="s">
        <v>264</v>
      </c>
      <c r="N28" s="4" t="s">
        <v>265</v>
      </c>
      <c r="O28" s="4" t="s">
        <v>266</v>
      </c>
      <c r="P28" s="4" t="s">
        <v>267</v>
      </c>
      <c r="Q28" s="4" t="s">
        <v>33</v>
      </c>
      <c r="R28" s="4" t="s">
        <v>34</v>
      </c>
      <c r="S28" s="4" t="s">
        <v>35</v>
      </c>
      <c r="T28" s="9"/>
      <c r="U28" s="4"/>
    </row>
    <row r="29" ht="61" spans="1:21">
      <c r="A29" s="4">
        <v>26</v>
      </c>
      <c r="B29" s="4" t="s">
        <v>22</v>
      </c>
      <c r="C29" s="4" t="s">
        <v>23</v>
      </c>
      <c r="D29" s="4" t="s">
        <v>268</v>
      </c>
      <c r="E29" s="4" t="str">
        <f>_xlfn.DISPIMG("ID_775D662C57284A67880EE90C636D1C60",1)</f>
        <v>=DISPIMG("ID_775D662C57284A67880EE90C636D1C60",1)</v>
      </c>
      <c r="F29" s="4">
        <v>30</v>
      </c>
      <c r="G29" s="4">
        <v>3039349</v>
      </c>
      <c r="H29" s="4" t="s">
        <v>269</v>
      </c>
      <c r="I29" s="4" t="s">
        <v>270</v>
      </c>
      <c r="J29" s="4" t="s">
        <v>271</v>
      </c>
      <c r="K29" s="4" t="s">
        <v>109</v>
      </c>
      <c r="L29" s="4" t="s">
        <v>109</v>
      </c>
      <c r="M29" s="4" t="s">
        <v>110</v>
      </c>
      <c r="N29" s="4" t="s">
        <v>111</v>
      </c>
      <c r="O29" s="4" t="s">
        <v>272</v>
      </c>
      <c r="P29" s="4" t="s">
        <v>273</v>
      </c>
      <c r="Q29" s="4" t="s">
        <v>33</v>
      </c>
      <c r="R29" s="4" t="s">
        <v>57</v>
      </c>
      <c r="S29" s="4" t="s">
        <v>35</v>
      </c>
      <c r="T29" s="9"/>
      <c r="U29" s="9"/>
    </row>
    <row r="30" ht="78.2" spans="1:21">
      <c r="A30" s="4">
        <v>27</v>
      </c>
      <c r="B30" s="4" t="s">
        <v>22</v>
      </c>
      <c r="C30" s="4" t="s">
        <v>23</v>
      </c>
      <c r="D30" s="4" t="s">
        <v>274</v>
      </c>
      <c r="E30" s="4" t="str">
        <f>_xlfn.DISPIMG("ID_B54E75F8BE4640CA9CB68122DBE4562A",1)</f>
        <v>=DISPIMG("ID_B54E75F8BE4640CA9CB68122DBE4562A",1)</v>
      </c>
      <c r="F30" s="4">
        <v>25</v>
      </c>
      <c r="G30" s="4">
        <v>81535756</v>
      </c>
      <c r="H30" s="4" t="s">
        <v>275</v>
      </c>
      <c r="I30" s="4" t="s">
        <v>276</v>
      </c>
      <c r="J30" s="4" t="s">
        <v>277</v>
      </c>
      <c r="K30" s="4" t="s">
        <v>278</v>
      </c>
      <c r="L30" s="4" t="s">
        <v>279</v>
      </c>
      <c r="M30" s="4" t="s">
        <v>279</v>
      </c>
      <c r="N30" s="4" t="s">
        <v>280</v>
      </c>
      <c r="O30" s="4" t="s">
        <v>281</v>
      </c>
      <c r="P30" s="4" t="s">
        <v>282</v>
      </c>
      <c r="Q30" s="4" t="s">
        <v>33</v>
      </c>
      <c r="R30" s="4" t="s">
        <v>123</v>
      </c>
      <c r="S30" s="4" t="s">
        <v>35</v>
      </c>
      <c r="T30" s="9"/>
      <c r="U30" s="9"/>
    </row>
    <row r="31" ht="84.85" spans="1:21">
      <c r="A31" s="4">
        <v>28</v>
      </c>
      <c r="B31" s="4" t="s">
        <v>22</v>
      </c>
      <c r="C31" s="4" t="s">
        <v>23</v>
      </c>
      <c r="D31" s="4" t="s">
        <v>283</v>
      </c>
      <c r="E31" s="4" t="str">
        <f>_xlfn.DISPIMG("ID_29635DDE3E7A4B55ADF742AEE0B47250",1)</f>
        <v>=DISPIMG("ID_29635DDE3E7A4B55ADF742AEE0B47250",1)</v>
      </c>
      <c r="F31" s="4">
        <v>30</v>
      </c>
      <c r="G31" s="4">
        <v>81985229</v>
      </c>
      <c r="H31" s="4" t="s">
        <v>284</v>
      </c>
      <c r="I31" s="4" t="s">
        <v>49</v>
      </c>
      <c r="J31" s="4" t="s">
        <v>285</v>
      </c>
      <c r="K31" s="4" t="s">
        <v>286</v>
      </c>
      <c r="L31" s="4" t="s">
        <v>287</v>
      </c>
      <c r="M31" s="4" t="s">
        <v>287</v>
      </c>
      <c r="N31" s="4" t="s">
        <v>288</v>
      </c>
      <c r="O31" s="4" t="s">
        <v>289</v>
      </c>
      <c r="P31" s="4" t="s">
        <v>290</v>
      </c>
      <c r="Q31" s="4" t="s">
        <v>33</v>
      </c>
      <c r="R31" s="4" t="s">
        <v>123</v>
      </c>
      <c r="S31" s="4" t="s">
        <v>35</v>
      </c>
      <c r="T31" s="9"/>
      <c r="U31" s="9"/>
    </row>
    <row r="32" ht="76" spans="1:21">
      <c r="A32" s="4">
        <v>29</v>
      </c>
      <c r="B32" s="4" t="s">
        <v>22</v>
      </c>
      <c r="C32" s="4" t="s">
        <v>23</v>
      </c>
      <c r="D32" s="4" t="s">
        <v>291</v>
      </c>
      <c r="E32" s="4" t="str">
        <f>_xlfn.DISPIMG("ID_5F1FF7B56B694CB8A8CD9ADAEC557D9D",1)</f>
        <v>=DISPIMG("ID_5F1FF7B56B694CB8A8CD9ADAEC557D9D",1)</v>
      </c>
      <c r="F32" s="4">
        <v>30</v>
      </c>
      <c r="G32" s="4">
        <v>68249795</v>
      </c>
      <c r="H32" s="4" t="s">
        <v>292</v>
      </c>
      <c r="I32" s="4" t="s">
        <v>293</v>
      </c>
      <c r="J32" s="4" t="s">
        <v>294</v>
      </c>
      <c r="K32" s="4" t="s">
        <v>295</v>
      </c>
      <c r="L32" s="4" t="s">
        <v>296</v>
      </c>
      <c r="M32" s="4" t="s">
        <v>296</v>
      </c>
      <c r="N32" s="4" t="s">
        <v>297</v>
      </c>
      <c r="O32" s="4" t="s">
        <v>298</v>
      </c>
      <c r="P32" s="4" t="s">
        <v>299</v>
      </c>
      <c r="Q32" s="4" t="s">
        <v>33</v>
      </c>
      <c r="R32" s="4" t="s">
        <v>123</v>
      </c>
      <c r="S32" s="4" t="s">
        <v>35</v>
      </c>
      <c r="T32" s="9"/>
      <c r="U32" s="9"/>
    </row>
    <row r="33" ht="55" customHeight="1" spans="1:21">
      <c r="A33" s="4">
        <v>30</v>
      </c>
      <c r="B33" s="4" t="s">
        <v>22</v>
      </c>
      <c r="C33" s="4" t="s">
        <v>23</v>
      </c>
      <c r="D33" s="4" t="s">
        <v>300</v>
      </c>
      <c r="E33" s="4" t="str">
        <f>_xlfn.DISPIMG("ID_E699E3CC54AA4F7D95805C7672747DF8",1)</f>
        <v>=DISPIMG("ID_E699E3CC54AA4F7D95805C7672747DF8",1)</v>
      </c>
      <c r="F33" s="4">
        <v>30</v>
      </c>
      <c r="G33" s="4">
        <v>8460879</v>
      </c>
      <c r="H33" s="4" t="s">
        <v>301</v>
      </c>
      <c r="I33" s="4" t="s">
        <v>302</v>
      </c>
      <c r="J33" s="4" t="s">
        <v>303</v>
      </c>
      <c r="K33" s="4" t="s">
        <v>304</v>
      </c>
      <c r="L33" s="4" t="s">
        <v>305</v>
      </c>
      <c r="M33" s="4" t="s">
        <v>306</v>
      </c>
      <c r="N33" s="4" t="s">
        <v>307</v>
      </c>
      <c r="O33" s="4" t="s">
        <v>308</v>
      </c>
      <c r="P33" s="4" t="s">
        <v>309</v>
      </c>
      <c r="Q33" s="4" t="s">
        <v>33</v>
      </c>
      <c r="R33" s="4" t="s">
        <v>78</v>
      </c>
      <c r="S33" s="4" t="s">
        <v>35</v>
      </c>
      <c r="T33" s="9"/>
      <c r="U33" s="9"/>
    </row>
    <row r="34" ht="91.1" spans="1:21">
      <c r="A34" s="4">
        <v>31</v>
      </c>
      <c r="B34" s="4" t="s">
        <v>22</v>
      </c>
      <c r="C34" s="4" t="s">
        <v>23</v>
      </c>
      <c r="D34" s="4" t="s">
        <v>310</v>
      </c>
      <c r="E34" s="4" t="str">
        <f>_xlfn.DISPIMG("ID_3733093EC7424472848945F8A7817D25",1)</f>
        <v>=DISPIMG("ID_3733093EC7424472848945F8A7817D25",1)</v>
      </c>
      <c r="F34" s="4">
        <v>3</v>
      </c>
      <c r="G34" s="4">
        <v>14073094</v>
      </c>
      <c r="H34" s="4" t="s">
        <v>311</v>
      </c>
      <c r="I34" s="4" t="s">
        <v>312</v>
      </c>
      <c r="J34" s="4" t="s">
        <v>313</v>
      </c>
      <c r="K34" s="4" t="s">
        <v>314</v>
      </c>
      <c r="L34" s="4" t="s">
        <v>315</v>
      </c>
      <c r="M34" s="4" t="s">
        <v>316</v>
      </c>
      <c r="N34" s="4" t="s">
        <v>317</v>
      </c>
      <c r="O34" s="4" t="s">
        <v>318</v>
      </c>
      <c r="P34" s="4" t="s">
        <v>319</v>
      </c>
      <c r="Q34" s="4" t="s">
        <v>33</v>
      </c>
      <c r="R34" s="4" t="s">
        <v>34</v>
      </c>
      <c r="S34" s="4" t="s">
        <v>35</v>
      </c>
      <c r="T34" s="9"/>
      <c r="U34" s="9"/>
    </row>
    <row r="35" ht="93" customHeight="1" spans="1:21">
      <c r="A35" s="4">
        <v>32</v>
      </c>
      <c r="B35" s="4" t="s">
        <v>22</v>
      </c>
      <c r="C35" s="4" t="s">
        <v>23</v>
      </c>
      <c r="D35" s="4" t="s">
        <v>320</v>
      </c>
      <c r="E35" s="4" t="str">
        <f>_xlfn.DISPIMG("ID_F77CC9860D8345219EB3250746DE7120",1)</f>
        <v>=DISPIMG("ID_F77CC9860D8345219EB3250746DE7120",1)</v>
      </c>
      <c r="F35" s="4">
        <v>1</v>
      </c>
      <c r="G35" s="4">
        <v>912090</v>
      </c>
      <c r="H35" s="4" t="s">
        <v>321</v>
      </c>
      <c r="I35" s="4" t="s">
        <v>322</v>
      </c>
      <c r="J35" s="4" t="s">
        <v>323</v>
      </c>
      <c r="K35" s="4" t="s">
        <v>324</v>
      </c>
      <c r="L35" s="4" t="s">
        <v>324</v>
      </c>
      <c r="M35" s="4" t="s">
        <v>325</v>
      </c>
      <c r="N35" s="4" t="s">
        <v>326</v>
      </c>
      <c r="O35" s="4" t="s">
        <v>327</v>
      </c>
      <c r="P35" s="4" t="s">
        <v>328</v>
      </c>
      <c r="Q35" s="4" t="s">
        <v>33</v>
      </c>
      <c r="R35" s="4" t="s">
        <v>34</v>
      </c>
      <c r="S35" s="4" t="s">
        <v>35</v>
      </c>
      <c r="T35" s="9"/>
      <c r="U35" s="9"/>
    </row>
    <row r="36" ht="76" spans="1:21">
      <c r="A36" s="4">
        <v>33</v>
      </c>
      <c r="B36" s="4" t="s">
        <v>22</v>
      </c>
      <c r="C36" s="4" t="s">
        <v>23</v>
      </c>
      <c r="D36" s="4" t="s">
        <v>329</v>
      </c>
      <c r="E36" s="4" t="str">
        <f>_xlfn.DISPIMG("ID_15AA0CB824C8410D9D7F39F1549A01EA",1)</f>
        <v>=DISPIMG("ID_15AA0CB824C8410D9D7F39F1549A01EA",1)</v>
      </c>
      <c r="F36" s="4">
        <v>37</v>
      </c>
      <c r="G36" s="4">
        <v>7058522</v>
      </c>
      <c r="H36" s="4" t="s">
        <v>330</v>
      </c>
      <c r="I36" s="4" t="s">
        <v>331</v>
      </c>
      <c r="J36" s="4" t="s">
        <v>332</v>
      </c>
      <c r="K36" s="4" t="s">
        <v>72</v>
      </c>
      <c r="L36" s="4" t="s">
        <v>73</v>
      </c>
      <c r="M36" s="4" t="s">
        <v>74</v>
      </c>
      <c r="N36" s="4" t="s">
        <v>75</v>
      </c>
      <c r="O36" s="4" t="s">
        <v>333</v>
      </c>
      <c r="P36" s="4" t="s">
        <v>334</v>
      </c>
      <c r="Q36" s="4" t="s">
        <v>33</v>
      </c>
      <c r="R36" s="4" t="s">
        <v>34</v>
      </c>
      <c r="S36" s="4" t="s">
        <v>35</v>
      </c>
      <c r="T36" s="4" t="s">
        <v>335</v>
      </c>
      <c r="U36" s="9"/>
    </row>
    <row r="37" ht="61" spans="1:21">
      <c r="A37" s="4">
        <v>34</v>
      </c>
      <c r="B37" s="4" t="s">
        <v>22</v>
      </c>
      <c r="C37" s="4" t="s">
        <v>23</v>
      </c>
      <c r="D37" s="4" t="s">
        <v>336</v>
      </c>
      <c r="E37" s="4" t="str">
        <f>_xlfn.DISPIMG("ID_E18AF815215D464CB7C531CF4008C56C",1)</f>
        <v>=DISPIMG("ID_E18AF815215D464CB7C531CF4008C56C",1)</v>
      </c>
      <c r="F37" s="4">
        <v>16</v>
      </c>
      <c r="G37" s="4">
        <v>64319217</v>
      </c>
      <c r="H37" s="4" t="s">
        <v>337</v>
      </c>
      <c r="I37" s="4" t="s">
        <v>338</v>
      </c>
      <c r="J37" s="4" t="s">
        <v>339</v>
      </c>
      <c r="K37" s="4" t="s">
        <v>340</v>
      </c>
      <c r="L37" s="4" t="s">
        <v>341</v>
      </c>
      <c r="M37" s="4" t="s">
        <v>341</v>
      </c>
      <c r="N37" s="4" t="s">
        <v>342</v>
      </c>
      <c r="O37" s="4" t="s">
        <v>343</v>
      </c>
      <c r="P37" s="4" t="s">
        <v>344</v>
      </c>
      <c r="Q37" s="4" t="s">
        <v>33</v>
      </c>
      <c r="R37" s="4" t="s">
        <v>123</v>
      </c>
      <c r="S37" s="4" t="s">
        <v>35</v>
      </c>
      <c r="T37" s="9"/>
      <c r="U37" s="9"/>
    </row>
    <row r="38" ht="90.6" spans="1:21">
      <c r="A38" s="4">
        <v>35</v>
      </c>
      <c r="B38" s="4" t="s">
        <v>22</v>
      </c>
      <c r="C38" s="4" t="s">
        <v>23</v>
      </c>
      <c r="D38" s="4" t="s">
        <v>345</v>
      </c>
      <c r="E38" s="4" t="str">
        <f>_xlfn.DISPIMG("ID_9B767A8783F64778B8DD7BACA42CC153",1)</f>
        <v>=DISPIMG("ID_9B767A8783F64778B8DD7BACA42CC153",1)</v>
      </c>
      <c r="F38" s="4">
        <v>10</v>
      </c>
      <c r="G38" s="4">
        <v>27006368</v>
      </c>
      <c r="H38" s="4" t="s">
        <v>346</v>
      </c>
      <c r="I38" s="4" t="s">
        <v>347</v>
      </c>
      <c r="J38" s="4" t="s">
        <v>348</v>
      </c>
      <c r="K38" s="4" t="s">
        <v>349</v>
      </c>
      <c r="L38" s="4" t="s">
        <v>350</v>
      </c>
      <c r="M38" s="4" t="s">
        <v>350</v>
      </c>
      <c r="N38" s="4" t="s">
        <v>351</v>
      </c>
      <c r="O38" s="4" t="s">
        <v>352</v>
      </c>
      <c r="P38" s="4" t="s">
        <v>353</v>
      </c>
      <c r="Q38" s="4" t="s">
        <v>33</v>
      </c>
      <c r="R38" s="4" t="s">
        <v>78</v>
      </c>
      <c r="S38" s="4" t="s">
        <v>35</v>
      </c>
      <c r="T38" s="9"/>
      <c r="U38" s="9"/>
    </row>
    <row r="39" ht="107" spans="1:21">
      <c r="A39" s="4">
        <v>36</v>
      </c>
      <c r="B39" s="4" t="s">
        <v>22</v>
      </c>
      <c r="C39" s="4" t="s">
        <v>23</v>
      </c>
      <c r="D39" s="4" t="s">
        <v>354</v>
      </c>
      <c r="E39" s="4" t="str">
        <f>_xlfn.DISPIMG("ID_3A0883ED45F9416099644BE5D52228D6",1)</f>
        <v>=DISPIMG("ID_3A0883ED45F9416099644BE5D52228D6",1)</v>
      </c>
      <c r="F39" s="4">
        <v>9</v>
      </c>
      <c r="G39" s="4">
        <v>78175795</v>
      </c>
      <c r="H39" s="4" t="s">
        <v>355</v>
      </c>
      <c r="I39" s="4" t="s">
        <v>356</v>
      </c>
      <c r="J39" s="4" t="s">
        <v>357</v>
      </c>
      <c r="K39" s="4" t="s">
        <v>358</v>
      </c>
      <c r="L39" s="4" t="s">
        <v>359</v>
      </c>
      <c r="M39" s="4" t="s">
        <v>359</v>
      </c>
      <c r="N39" s="4" t="s">
        <v>360</v>
      </c>
      <c r="O39" s="4" t="s">
        <v>361</v>
      </c>
      <c r="P39" s="4" t="s">
        <v>362</v>
      </c>
      <c r="Q39" s="4" t="s">
        <v>33</v>
      </c>
      <c r="R39" s="4" t="s">
        <v>78</v>
      </c>
      <c r="S39" s="4" t="s">
        <v>35</v>
      </c>
      <c r="T39" s="9"/>
      <c r="U39" s="9"/>
    </row>
    <row r="40" ht="109" customHeight="1" spans="1:21">
      <c r="A40" s="4">
        <v>37</v>
      </c>
      <c r="B40" s="4" t="s">
        <v>22</v>
      </c>
      <c r="C40" s="4" t="s">
        <v>23</v>
      </c>
      <c r="D40" s="4" t="s">
        <v>363</v>
      </c>
      <c r="E40" s="4" t="str">
        <f>_xlfn.DISPIMG("ID_DA963123684748F6A0A38DEE0339F3D9",1)</f>
        <v>=DISPIMG("ID_DA963123684748F6A0A38DEE0339F3D9",1)</v>
      </c>
      <c r="F40" s="4">
        <v>5</v>
      </c>
      <c r="G40" s="4">
        <v>3048402</v>
      </c>
      <c r="H40" s="4" t="s">
        <v>364</v>
      </c>
      <c r="I40" s="4" t="s">
        <v>365</v>
      </c>
      <c r="J40" s="4" t="s">
        <v>108</v>
      </c>
      <c r="K40" s="4" t="s">
        <v>109</v>
      </c>
      <c r="L40" s="4" t="s">
        <v>109</v>
      </c>
      <c r="M40" s="4" t="s">
        <v>110</v>
      </c>
      <c r="N40" s="4" t="s">
        <v>111</v>
      </c>
      <c r="O40" s="4" t="s">
        <v>366</v>
      </c>
      <c r="P40" s="4" t="s">
        <v>367</v>
      </c>
      <c r="Q40" s="4" t="s">
        <v>33</v>
      </c>
      <c r="R40" s="4" t="s">
        <v>34</v>
      </c>
      <c r="S40" s="4" t="s">
        <v>35</v>
      </c>
      <c r="T40" s="9"/>
      <c r="U40" s="9"/>
    </row>
    <row r="41" ht="79" customHeight="1" spans="1:21">
      <c r="A41" s="4">
        <v>38</v>
      </c>
      <c r="B41" s="4" t="s">
        <v>22</v>
      </c>
      <c r="C41" s="4" t="s">
        <v>23</v>
      </c>
      <c r="D41" s="4" t="s">
        <v>368</v>
      </c>
      <c r="E41" s="4" t="str">
        <f>_xlfn.DISPIMG("ID_39EC13C47B794328B586952B9AE40C25",1)</f>
        <v>=DISPIMG("ID_39EC13C47B794328B586952B9AE40C25",1)</v>
      </c>
      <c r="F41" s="4">
        <v>17</v>
      </c>
      <c r="G41" s="4">
        <v>81433063</v>
      </c>
      <c r="H41" s="4" t="s">
        <v>369</v>
      </c>
      <c r="I41" s="4" t="s">
        <v>370</v>
      </c>
      <c r="J41" s="4" t="s">
        <v>371</v>
      </c>
      <c r="K41" s="4" t="s">
        <v>372</v>
      </c>
      <c r="L41" s="4" t="s">
        <v>373</v>
      </c>
      <c r="M41" s="4" t="s">
        <v>373</v>
      </c>
      <c r="N41" s="4" t="s">
        <v>374</v>
      </c>
      <c r="O41" s="4" t="s">
        <v>375</v>
      </c>
      <c r="P41" s="4" t="s">
        <v>376</v>
      </c>
      <c r="Q41" s="4" t="s">
        <v>33</v>
      </c>
      <c r="R41" s="4" t="s">
        <v>123</v>
      </c>
      <c r="S41" s="4" t="s">
        <v>35</v>
      </c>
      <c r="T41" s="9"/>
      <c r="U41" s="9"/>
    </row>
  </sheetData>
  <mergeCells count="2">
    <mergeCell ref="A1:U1"/>
    <mergeCell ref="A12:A13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商标数据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2026-06-25T08:11:00Z</dcterms:created>
  <dcterms:modified xsi:type="dcterms:W3CDTF">2026-07-22T16:30:30Z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CalculationRule">
    <vt:i4>0</vt:i4>
  </property>
  <property fmtid="{D5CDD505-2E9C-101B-9397-08002B2CF9AE}" pid="4" name="ICV">
    <vt:lpwstr>3F3E2B6402892A78A67F606A9AA0EC4D_43</vt:lpwstr>
  </property>
</Properties>
</file>